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<sst xmlns="http://schemas.openxmlformats.org/spreadsheetml/2006/main" count="314" uniqueCount="273">
  <si>
    <t>Номер строки</t>
  </si>
  <si>
    <t>0102</t>
  </si>
  <si>
    <t>0103</t>
  </si>
  <si>
    <t>0104</t>
  </si>
  <si>
    <t>0300</t>
  </si>
  <si>
    <t>0400</t>
  </si>
  <si>
    <t>0500</t>
  </si>
  <si>
    <t>0600</t>
  </si>
  <si>
    <t>0700</t>
  </si>
  <si>
    <t>0800</t>
  </si>
  <si>
    <t>1000</t>
  </si>
  <si>
    <t>1100</t>
  </si>
  <si>
    <t>Код раздела, подраз-дела</t>
  </si>
  <si>
    <t>Исполненено</t>
  </si>
  <si>
    <t>3</t>
  </si>
  <si>
    <t>0100</t>
  </si>
  <si>
    <t>1400</t>
  </si>
  <si>
    <t>0106</t>
  </si>
  <si>
    <t>0111</t>
  </si>
  <si>
    <t>0113</t>
  </si>
  <si>
    <t>0302</t>
  </si>
  <si>
    <t>0309</t>
  </si>
  <si>
    <t>0405</t>
  </si>
  <si>
    <t>0408</t>
  </si>
  <si>
    <t>0410</t>
  </si>
  <si>
    <t>0412</t>
  </si>
  <si>
    <t>0501</t>
  </si>
  <si>
    <t>0502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</si>
  <si>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</si>
  <si>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</si>
  <si>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</si>
  <si>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</si>
  <si>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</si>
  <si>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</si>
  <si>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</si>
  <si>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</si>
  <si>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</si>
  <si>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1006</t>
  </si>
  <si>
    <t>1105</t>
  </si>
  <si>
    <t>1401</t>
  </si>
  <si>
    <t>1403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</si>
  <si>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</si>
  <si>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</si>
  <si>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</si>
  <si>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</si>
  <si>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</si>
  <si>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</si>
  <si>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</si>
  <si>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</si>
  <si>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</si>
  <si>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</si>
  <si>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</si>
  <si>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</si>
  <si>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</si>
  <si>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>00010102021011000110</t>
  </si>
  <si>
    <t>00010102022011000110</t>
  </si>
  <si>
    <t>00010102040011000110</t>
  </si>
  <si>
    <t>00010102070011000110</t>
  </si>
  <si>
    <t xml:space="preserve">      НДФЛ с доходов полученных физическими лицами, являющимися иностранными гражданами, осуществляющих трудовую деятельность на основании патента.</t>
  </si>
  <si>
    <t xml:space="preserve">    НАЛОГИ НА СОВОКУПНЫЙ ДОХОД</t>
  </si>
  <si>
    <t xml:space="preserve">      Единый налог на вмененный доход для отдельных видов деятельности</t>
  </si>
  <si>
    <t>00010502010021000110</t>
  </si>
  <si>
    <t xml:space="preserve">      Единый налог на вменненый доход для отдельных видов деятельности</t>
  </si>
  <si>
    <t>00010502010022000110</t>
  </si>
  <si>
    <t>00010502020021000110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</si>
  <si>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</si>
  <si>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</si>
  <si>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>00010503010011000110</t>
  </si>
  <si>
    <t>00010503020011000110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</si>
  <si>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</si>
  <si>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ГОСУДАРСТВЕННАЯ ПОШЛИНА</t>
  </si>
  <si>
    <t>00010803010011000110</t>
  </si>
  <si>
    <t xml:space="preserve">      гос. пошлина по делам, рассматриваемым в судах</t>
  </si>
  <si>
    <t xml:space="preserve">    ДОХОДЫ ОТ ИСПОЛЬЗОВАНИЯ ИМУЩЕСТВА, НАХОДЯЩЕГОСЯ В ГОСУДАРСТВЕННОЙ И МУНИЦИПАЛЬНОЙ СОБСТВЕННОСТИ</t>
  </si>
  <si>
    <t>00011105035050001120</t>
  </si>
  <si>
    <t>00011107015050000120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</si>
  <si>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</si>
  <si>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00011109045050004120</t>
  </si>
  <si>
    <t>00011109045050010120</t>
  </si>
  <si>
    <t xml:space="preserve">    ПЛАТЕЖИ ПРИ ПОЛЬЗОВАНИИ ПРИРОДНЫМИ РЕСУРСАМИ</t>
  </si>
  <si>
    <t>00011201000010000120</t>
  </si>
  <si>
    <t xml:space="preserve">      Плата за негативное воздействие на окружающую среду</t>
  </si>
  <si>
    <t xml:space="preserve">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</si>
  <si>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</si>
  <si>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>00011406014100000430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</si>
  <si>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</si>
  <si>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ПРОЧИЕ НЕНАЛОГОВЫЕ ДОХОДЫ</t>
  </si>
  <si>
    <t>00011701050050000180</t>
  </si>
  <si>
    <t xml:space="preserve">    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</si>
  <si>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</si>
  <si>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</si>
  <si>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00020201001050000151</t>
  </si>
  <si>
    <t xml:space="preserve">      Дотация бюджетам муниципальных районов на выравнивание бюджетной обеспеченности</t>
  </si>
  <si>
    <t>00020202051050000151</t>
  </si>
  <si>
    <t xml:space="preserve">      Субсидии бюджетам на реализацию федеральных целевых программ 
</t>
  </si>
  <si>
    <t>00020202085050000151</t>
  </si>
  <si>
    <t>00020202999050000151</t>
  </si>
  <si>
    <t xml:space="preserve">      Прочие субсидии бюджетам муниципальных районов</t>
  </si>
  <si>
    <t>00020203001050000151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</si>
  <si>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</si>
  <si>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00020203015050000151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</si>
  <si>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</si>
  <si>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00020203021050000151</t>
  </si>
  <si>
    <t xml:space="preserve">      Субвенции бюджетам муниципальных районов на ежемесячное вознаграждение за классное руководство</t>
  </si>
  <si>
    <t>00020203022050000151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</si>
  <si>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</si>
  <si>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</si>
  <si>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Субвенция местным бюджетам на выполнение передаваемых полномочий субъектов Российской Федерации</t>
  </si>
  <si>
    <t>00020203999050000151</t>
  </si>
  <si>
    <t xml:space="preserve">      Прочие субвенции бюджетам муниципальных районов</t>
  </si>
  <si>
    <t>00020204999050000151</t>
  </si>
  <si>
    <t xml:space="preserve">      Прочие межбюджетные трансферты, передаваемые бюджетам муниципальных районов</t>
  </si>
  <si>
    <t>00021905000050000151</t>
  </si>
  <si>
    <t>ИТОГО ДОХОДОВ</t>
  </si>
  <si>
    <t>0409</t>
  </si>
  <si>
    <t>Наименование раздела, подраздела,</t>
  </si>
  <si>
    <t>00010502010023000110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</si>
  <si>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</si>
  <si>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Возврат остатков субсидий и иных мебюджетных трансфертов, имеющих целевое назначение, прошлых лет из бюджетов муниципальных районов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</si>
  <si>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</si>
  <si>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</si>
  <si>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</si>
  <si>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</si>
  <si>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</si>
  <si>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</si>
  <si>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</si>
  <si>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</si>
  <si>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</si>
  <si>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</si>
  <si>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</si>
  <si>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</si>
  <si>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</si>
  <si>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</si>
  <si>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</si>
  <si>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</si>
  <si>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</si>
  <si>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>0406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</si>
  <si>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</si>
  <si>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</si>
  <si>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</si>
  <si>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</si>
  <si>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</si>
  <si>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</si>
  <si>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</si>
  <si>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</si>
  <si>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</si>
  <si>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</si>
  <si>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</si>
  <si>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</si>
  <si>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</si>
  <si>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</si>
  <si>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</si>
  <si>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</si>
  <si>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</si>
  <si>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</si>
  <si>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</si>
  <si>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</si>
  <si>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</si>
  <si>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</si>
  <si>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</si>
  <si>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</si>
  <si>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</si>
  <si>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</si>
  <si>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</si>
  <si>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</si>
  <si>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</si>
  <si>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</si>
  <si>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</si>
  <si>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00010000000000000000</t>
  </si>
  <si>
    <t>00010100000000000000</t>
  </si>
  <si>
    <t>00010102020011000110</t>
  </si>
  <si>
    <t>00010500000000000000</t>
  </si>
  <si>
    <t>00010800000000000000</t>
  </si>
  <si>
    <t>00011100000000000000</t>
  </si>
  <si>
    <t>00011105013100000120</t>
  </si>
  <si>
    <t>00011200000000000000</t>
  </si>
  <si>
    <t>00011300000000000000</t>
  </si>
  <si>
    <t xml:space="preserve">      Плата за содержание детей в казеных муниципальных дошкольных общеобразовательных учреждениях</t>
  </si>
  <si>
    <t>00011301995050001130</t>
  </si>
  <si>
    <t xml:space="preserve">      Плата за питание учащихся в казенных муниципальных общеобразовательных школах</t>
  </si>
  <si>
    <t>00011301995050003130</t>
  </si>
  <si>
    <t xml:space="preserve">      Прочие доходы от оказания платных услуг(работ) получателями средств бюджетов муниципальных районов</t>
  </si>
  <si>
    <t>00011301995050004130</t>
  </si>
  <si>
    <t>00011400000000000000</t>
  </si>
  <si>
    <t>00011700000000000000</t>
  </si>
  <si>
    <t>00020000000000000000</t>
  </si>
  <si>
    <t>00020200000000000000</t>
  </si>
  <si>
    <t xml:space="preserve">      субвенции на присяжных заседателей</t>
  </si>
  <si>
    <t>00020203007050000151</t>
  </si>
  <si>
    <t>00021900000000000000</t>
  </si>
  <si>
    <t>00010102010012000110</t>
  </si>
  <si>
    <t>00010102010013000110</t>
  </si>
  <si>
    <t>00010102010014000110</t>
  </si>
  <si>
    <t>00010102030011000110</t>
  </si>
  <si>
    <t>00010502020022000110</t>
  </si>
  <si>
    <t>00010502020023000110</t>
  </si>
  <si>
    <t>00010503020012000110</t>
  </si>
  <si>
    <t>00010503020013000110</t>
  </si>
  <si>
    <t xml:space="preserve">    ЗАДОЛЖЕННОСТЬ ПО ОТМЕНЕННЫМ НАЛОГАМ, СБОРАМ И ИНЫМ ОБЯЗАТЕЛЬНЫМ ПЛАТЕЖАМ</t>
  </si>
  <si>
    <t>00010900000000000000</t>
  </si>
  <si>
    <t xml:space="preserve">      прочие местные налоги и сборы, мобилизируемые на территориях муниципальных районов 
</t>
  </si>
  <si>
    <t>00010907053051000110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</si>
  <si>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</si>
  <si>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</si>
  <si>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</si>
  <si>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</si>
  <si>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</si>
  <si>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</si>
  <si>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</si>
  <si>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</t>
  </si>
  <si>
    <t>00010102020013000110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</si>
  <si>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</si>
  <si>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</si>
  <si>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</si>
  <si>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</si>
  <si>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00010102030012000110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</si>
  <si>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</si>
  <si>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</si>
  <si>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</si>
  <si>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</t>
  </si>
  <si>
    <t xml:space="preserve">      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</si>
  <si>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</t>
  </si>
  <si>
    <t>00011109045050003120</t>
  </si>
  <si>
    <t xml:space="preserve">      Плата за пользование жилыми помещениями (плата за наём) муниципального жилищного фонда муниципальных районов</t>
  </si>
  <si>
    <t xml:space="preserve">      Доходы от сдачи в аренду движимого имущества,находящегося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</si>
  <si>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Плата за выбросы загрязняющих веществ в атмосферный воздух стационарными объектами</t>
  </si>
  <si>
    <t>00011201010016000120</t>
  </si>
  <si>
    <t xml:space="preserve">      Плата за выбросы загрязняющих веществ в атмосферный воздух передвижными объектами</t>
  </si>
  <si>
    <t>00011201020016000120</t>
  </si>
  <si>
    <t xml:space="preserve">      Плата за сбросы загрязняющих веществ в водные объекты</t>
  </si>
  <si>
    <t>00011201030016000120</t>
  </si>
  <si>
    <t xml:space="preserve">      Плата за размещение отходов производства и потребления</t>
  </si>
  <si>
    <t>00011201040016000120</t>
  </si>
  <si>
    <t xml:space="preserve">      Плата за иные виды негативного воздействия на окружающую среду</t>
  </si>
  <si>
    <t>00011201050016000120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</si>
  <si>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</t>
  </si>
  <si>
    <t>00011402052050000440</t>
  </si>
  <si>
    <t>00011406013100000430</t>
  </si>
  <si>
    <t xml:space="preserve">      денежные взыскания (штрафы) за нарушение законодательства о налогах и сборах</t>
  </si>
  <si>
    <t>00011603010016000140</t>
  </si>
  <si>
    <t xml:space="preserve">      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</si>
  <si>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</si>
  <si>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</si>
  <si>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</si>
  <si>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00020204014050000151</t>
  </si>
  <si>
    <t>Сумма средств, предусмотренная на 2012 год в Решении о местном бюджете, в рублях</t>
  </si>
  <si>
    <t>в рублях</t>
  </si>
  <si>
    <t>в процентах к сумме средств, отраженных в графе 4</t>
  </si>
  <si>
    <t xml:space="preserve">      Физическая культура</t>
  </si>
  <si>
    <t>1101</t>
  </si>
  <si>
    <t>Приложение 2</t>
  </si>
  <si>
    <t>00010502020024000110</t>
  </si>
  <si>
    <t xml:space="preserve">      18210503010012000110</t>
  </si>
  <si>
    <t>00010503010012000110</t>
  </si>
  <si>
    <t xml:space="preserve">      Задолженность по отмененным налогам и сборам</t>
  </si>
  <si>
    <t>00010907033052000110</t>
  </si>
  <si>
    <t>00020202088050001151</t>
  </si>
  <si>
    <t>00020202089050001151</t>
  </si>
  <si>
    <t xml:space="preserve">      Субсидии бюджетам муниципальных районов на модернизацию региональных систем общего образования</t>
  </si>
  <si>
    <t>00020202145050000151</t>
  </si>
  <si>
    <t>Приложение 1</t>
  </si>
  <si>
    <t>Информация об исполнении расходов бюджета муниципального образования Камышловский муниципальный район на 01.08.2012 года</t>
  </si>
  <si>
    <t>единица измерения: руб.</t>
  </si>
  <si>
    <t>00010102020012000110</t>
  </si>
  <si>
    <t xml:space="preserve">      18210803010014000110</t>
  </si>
  <si>
    <t>00010803010014000110</t>
  </si>
  <si>
    <t xml:space="preserve">      Штрафы МЧС</t>
  </si>
  <si>
    <t>00011690050057000140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</si>
  <si>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</si>
  <si>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</si>
  <si>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</si>
  <si>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</si>
  <si>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Информация об исполнении доходов бюджета муниципального образования Камышловский муниципальный район на 01.08.2012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</si>
</sst>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3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1" fillId="24" borderId="10" xfId="56" applyFont="1" applyFill="1" applyBorder="1" applyAlignment="1">
      <alignment vertical="top" wrapText="1"/>
      <protection/>
    </xf>
    <xf numFmtId="4" fontId="3" fillId="22" borderId="12" xfId="56" applyNumberFormat="1" applyFont="1" applyFill="1" applyBorder="1" applyAlignment="1">
      <alignment horizontal="right" vertical="top" shrinkToFit="1"/>
      <protection/>
    </xf>
    <xf numFmtId="4" fontId="1" fillId="6" borderId="10" xfId="56" applyNumberFormat="1" applyFont="1" applyFill="1" applyBorder="1" applyAlignment="1">
      <alignment horizontal="right" vertical="top" shrinkToFi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24" borderId="10" xfId="56" applyFont="1" applyFill="1" applyBorder="1" applyAlignment="1">
      <alignment vertical="top" wrapText="1"/>
      <protection/>
    </xf>
    <xf numFmtId="4" fontId="3" fillId="6" borderId="10" xfId="56" applyNumberFormat="1" applyFont="1" applyFill="1" applyBorder="1" applyAlignment="1">
      <alignment horizontal="right" vertical="top" shrinkToFit="1"/>
      <protection/>
    </xf>
    <xf numFmtId="0" fontId="27" fillId="0" borderId="10" xfId="0" applyFont="1" applyFill="1" applyBorder="1" applyAlignment="1">
      <alignment horizontal="center"/>
    </xf>
    <xf numFmtId="49" fontId="3" fillId="24" borderId="10" xfId="56" applyNumberFormat="1" applyFont="1" applyFill="1" applyBorder="1" applyAlignment="1">
      <alignment horizontal="center" vertical="top" shrinkToFit="1"/>
      <protection/>
    </xf>
    <xf numFmtId="49" fontId="1" fillId="24" borderId="10" xfId="56" applyNumberFormat="1" applyFill="1" applyBorder="1" applyAlignment="1">
      <alignment horizontal="center" vertical="top" shrinkToFit="1"/>
      <protection/>
    </xf>
    <xf numFmtId="0" fontId="28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1" fillId="24" borderId="0" xfId="53" applyFill="1" applyAlignment="1">
      <alignment horizontal="left" wrapText="1"/>
      <protection/>
    </xf>
    <xf numFmtId="0" fontId="1" fillId="0" borderId="0" xfId="53">
      <alignment/>
      <protection/>
    </xf>
    <xf numFmtId="0" fontId="7" fillId="24" borderId="0" xfId="53" applyFont="1" applyFill="1" applyAlignment="1">
      <alignment horizontal="center" wrapText="1"/>
      <protection/>
    </xf>
    <xf numFmtId="0" fontId="7" fillId="24" borderId="0" xfId="53" applyFont="1" applyFill="1" applyAlignment="1">
      <alignment horizontal="center"/>
      <protection/>
    </xf>
    <xf numFmtId="0" fontId="1" fillId="24" borderId="10" xfId="53" applyFill="1" applyBorder="1" applyAlignment="1">
      <alignment horizontal="center" vertical="center" wrapText="1"/>
      <protection/>
    </xf>
    <xf numFmtId="0" fontId="1" fillId="24" borderId="10" xfId="53" applyFill="1" applyBorder="1" applyAlignment="1">
      <alignment horizontal="left" vertical="top" wrapText="1"/>
      <protection/>
    </xf>
    <xf numFmtId="49" fontId="1" fillId="24" borderId="10" xfId="53" applyNumberFormat="1" applyFill="1" applyBorder="1" applyAlignment="1">
      <alignment horizontal="center" vertical="top" shrinkToFit="1"/>
      <protection/>
    </xf>
    <xf numFmtId="0" fontId="1" fillId="24" borderId="10" xfId="53" applyFill="1" applyBorder="1" applyAlignment="1">
      <alignment horizontal="center" vertical="top" wrapText="1"/>
      <protection/>
    </xf>
    <xf numFmtId="4" fontId="3" fillId="6" borderId="10" xfId="53" applyNumberFormat="1" applyFont="1" applyFill="1" applyBorder="1" applyAlignment="1">
      <alignment horizontal="right" vertical="top" shrinkToFit="1"/>
      <protection/>
    </xf>
    <xf numFmtId="4" fontId="3" fillId="0" borderId="10" xfId="53" applyNumberFormat="1" applyFont="1" applyFill="1" applyBorder="1" applyAlignment="1">
      <alignment horizontal="right" vertical="top" shrinkToFit="1"/>
      <protection/>
    </xf>
    <xf numFmtId="10" fontId="3" fillId="0" borderId="10" xfId="53" applyNumberFormat="1" applyFont="1" applyFill="1" applyBorder="1" applyAlignment="1">
      <alignment horizontal="center" vertical="top" shrinkToFit="1"/>
      <protection/>
    </xf>
    <xf numFmtId="49" fontId="3" fillId="24" borderId="10" xfId="53" applyNumberFormat="1" applyFont="1" applyFill="1" applyBorder="1" applyAlignment="1">
      <alignment horizontal="left" vertical="top" shrinkToFit="1"/>
      <protection/>
    </xf>
    <xf numFmtId="4" fontId="3" fillId="22" borderId="10" xfId="53" applyNumberFormat="1" applyFont="1" applyFill="1" applyBorder="1" applyAlignment="1">
      <alignment horizontal="right" vertical="top" shrinkToFit="1"/>
      <protection/>
    </xf>
    <xf numFmtId="0" fontId="1" fillId="24" borderId="0" xfId="53" applyFill="1">
      <alignment/>
      <protection/>
    </xf>
    <xf numFmtId="4" fontId="1" fillId="0" borderId="10" xfId="53" applyNumberFormat="1" applyFont="1" applyFill="1" applyBorder="1" applyAlignment="1">
      <alignment vertical="top" shrinkToFit="1"/>
      <protection/>
    </xf>
    <xf numFmtId="10" fontId="1" fillId="0" borderId="10" xfId="53" applyNumberFormat="1" applyFont="1" applyFill="1" applyBorder="1" applyAlignment="1">
      <alignment vertical="top" shrinkToFit="1"/>
      <protection/>
    </xf>
    <xf numFmtId="4" fontId="3" fillId="0" borderId="10" xfId="53" applyNumberFormat="1" applyFont="1" applyFill="1" applyBorder="1" applyAlignment="1">
      <alignment vertical="top" shrinkToFit="1"/>
      <protection/>
    </xf>
    <xf numFmtId="10" fontId="3" fillId="0" borderId="10" xfId="53" applyNumberFormat="1" applyFont="1" applyFill="1" applyBorder="1" applyAlignment="1">
      <alignment vertical="top" shrinkToFit="1"/>
      <protection/>
    </xf>
    <xf numFmtId="0" fontId="1" fillId="24" borderId="10" xfId="53" applyFill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 wrapText="1"/>
      <protection/>
    </xf>
    <xf numFmtId="0" fontId="1" fillId="24" borderId="0" xfId="55" applyFont="1" applyFill="1" applyAlignment="1">
      <alignment horizontal="right" wrapText="1"/>
      <protection/>
    </xf>
    <xf numFmtId="0" fontId="1" fillId="24" borderId="0" xfId="55" applyFill="1" applyAlignment="1">
      <alignment horizontal="right" wrapText="1"/>
      <protection/>
    </xf>
    <xf numFmtId="0" fontId="7" fillId="24" borderId="0" xfId="53" applyFont="1" applyFill="1" applyAlignment="1">
      <alignment horizontal="center" wrapText="1"/>
      <protection/>
    </xf>
    <xf numFmtId="0" fontId="7" fillId="24" borderId="0" xfId="53" applyFont="1" applyFill="1" applyAlignment="1">
      <alignment horizontal="center"/>
      <protection/>
    </xf>
    <xf numFmtId="0" fontId="1" fillId="24" borderId="13" xfId="53" applyFill="1" applyBorder="1" applyAlignment="1">
      <alignment horizontal="right"/>
      <protection/>
    </xf>
    <xf numFmtId="49" fontId="3" fillId="24" borderId="10" xfId="53" applyNumberFormat="1" applyFont="1" applyFill="1" applyBorder="1" applyAlignment="1">
      <alignment horizontal="left" vertical="top" shrinkToFit="1"/>
      <protection/>
    </xf>
    <xf numFmtId="0" fontId="1" fillId="24" borderId="0" xfId="53" applyFill="1" applyAlignment="1">
      <alignment horizontal="left" wrapText="1"/>
      <protection/>
    </xf>
    <xf numFmtId="0" fontId="29" fillId="24" borderId="14" xfId="54" applyFont="1" applyFill="1" applyBorder="1" applyAlignment="1">
      <alignment horizontal="center" vertical="justify" wrapText="1"/>
      <protection/>
    </xf>
    <xf numFmtId="0" fontId="29" fillId="24" borderId="11" xfId="54" applyFont="1" applyFill="1" applyBorder="1" applyAlignment="1">
      <alignment horizontal="center" vertical="justify" wrapText="1"/>
      <protection/>
    </xf>
    <xf numFmtId="0" fontId="7" fillId="24" borderId="0" xfId="55" applyFont="1" applyFill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 июль для сайта" xfId="53"/>
    <cellStyle name="Обычный_Исполнение бюджета за октябрь 2011 г.2вариант" xfId="54"/>
    <cellStyle name="Обычный_май 12" xfId="55"/>
    <cellStyle name="Обычный_приложение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6"/>
  <sheetViews>
    <sheetView showGridLines="0" showZeros="0" tabSelected="1" workbookViewId="0" topLeftCell="A1">
      <selection activeCell="A100" sqref="A100"/>
    </sheetView>
  </sheetViews>
  <sheetFormatPr defaultColWidth="9.140625" defaultRowHeight="12.75" outlineLevelRow="2"/>
  <cols>
    <col min="1" max="1" width="47.7109375" style="22" customWidth="1"/>
    <col min="2" max="16" width="0" style="22" hidden="1" customWidth="1"/>
    <col min="17" max="17" width="15.7109375" style="22" customWidth="1"/>
    <col min="18" max="24" width="0" style="22" hidden="1" customWidth="1"/>
    <col min="25" max="25" width="15.7109375" style="22" customWidth="1"/>
    <col min="26" max="33" width="0" style="22" hidden="1" customWidth="1"/>
    <col min="34" max="34" width="15.7109375" style="22" customWidth="1"/>
    <col min="35" max="16384" width="9.140625" style="22" customWidth="1"/>
  </cols>
  <sheetData>
    <row r="1" spans="1:34" ht="12.75">
      <c r="A1" s="41" t="s">
        <v>260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</row>
    <row r="3" spans="1:34" ht="31.5" customHeight="1">
      <c r="A3" s="50" t="s">
        <v>272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</row>
    <row r="4" spans="1:34" ht="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23"/>
    </row>
    <row r="5" spans="1:34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24"/>
    </row>
    <row r="6" spans="1:34" ht="12.75">
      <c r="A6" s="45" t="s">
        <v>262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5.5" customHeight="1">
      <c r="A7" s="39" t="s">
        <v>41</v>
      </c>
      <c r="B7" s="39" t="s">
        <v>42</v>
      </c>
      <c r="C7" s="39" t="s">
        <v>42</v>
      </c>
      <c r="D7" s="39" t="s">
        <v>42</v>
      </c>
      <c r="E7" s="39" t="s">
        <v>43</v>
      </c>
      <c r="F7" s="39"/>
      <c r="G7" s="39"/>
      <c r="H7" s="39" t="s">
        <v>44</v>
      </c>
      <c r="I7" s="39"/>
      <c r="J7" s="39"/>
      <c r="K7" s="39" t="s">
        <v>42</v>
      </c>
      <c r="L7" s="39" t="s">
        <v>42</v>
      </c>
      <c r="M7" s="39" t="s">
        <v>42</v>
      </c>
      <c r="N7" s="39" t="s">
        <v>42</v>
      </c>
      <c r="O7" s="39" t="s">
        <v>42</v>
      </c>
      <c r="P7" s="39" t="s">
        <v>42</v>
      </c>
      <c r="Q7" s="48" t="s">
        <v>245</v>
      </c>
      <c r="R7" s="39" t="s">
        <v>42</v>
      </c>
      <c r="S7" s="39" t="s">
        <v>42</v>
      </c>
      <c r="T7" s="39" t="s">
        <v>42</v>
      </c>
      <c r="U7" s="39" t="s">
        <v>42</v>
      </c>
      <c r="V7" s="39" t="s">
        <v>42</v>
      </c>
      <c r="W7" s="39" t="s">
        <v>45</v>
      </c>
      <c r="X7" s="39"/>
      <c r="Y7" s="39"/>
      <c r="Z7" s="39" t="s">
        <v>46</v>
      </c>
      <c r="AA7" s="39"/>
      <c r="AB7" s="39"/>
      <c r="AC7" s="25" t="s">
        <v>42</v>
      </c>
      <c r="AD7" s="39" t="s">
        <v>47</v>
      </c>
      <c r="AE7" s="39"/>
      <c r="AF7" s="39" t="s">
        <v>48</v>
      </c>
      <c r="AG7" s="39"/>
      <c r="AH7" s="39" t="s">
        <v>49</v>
      </c>
    </row>
    <row r="8" spans="1:34" ht="34.5" customHeight="1">
      <c r="A8" s="39"/>
      <c r="B8" s="39"/>
      <c r="C8" s="39"/>
      <c r="D8" s="39"/>
      <c r="E8" s="25" t="s">
        <v>42</v>
      </c>
      <c r="F8" s="25" t="s">
        <v>42</v>
      </c>
      <c r="G8" s="25" t="s">
        <v>42</v>
      </c>
      <c r="H8" s="25" t="s">
        <v>42</v>
      </c>
      <c r="I8" s="25" t="s">
        <v>42</v>
      </c>
      <c r="J8" s="25" t="s">
        <v>42</v>
      </c>
      <c r="K8" s="39"/>
      <c r="L8" s="39"/>
      <c r="M8" s="39"/>
      <c r="N8" s="39"/>
      <c r="O8" s="39"/>
      <c r="P8" s="39"/>
      <c r="Q8" s="49"/>
      <c r="R8" s="39"/>
      <c r="S8" s="39"/>
      <c r="T8" s="39"/>
      <c r="U8" s="39"/>
      <c r="V8" s="39"/>
      <c r="W8" s="25" t="s">
        <v>42</v>
      </c>
      <c r="X8" s="25" t="s">
        <v>42</v>
      </c>
      <c r="Y8" s="25" t="s">
        <v>50</v>
      </c>
      <c r="Z8" s="25" t="s">
        <v>42</v>
      </c>
      <c r="AA8" s="25" t="s">
        <v>42</v>
      </c>
      <c r="AB8" s="25" t="s">
        <v>42</v>
      </c>
      <c r="AC8" s="25"/>
      <c r="AD8" s="25" t="s">
        <v>42</v>
      </c>
      <c r="AE8" s="25" t="s">
        <v>42</v>
      </c>
      <c r="AF8" s="25" t="s">
        <v>42</v>
      </c>
      <c r="AG8" s="25" t="s">
        <v>42</v>
      </c>
      <c r="AH8" s="40"/>
    </row>
    <row r="9" spans="1:34" ht="12.75">
      <c r="A9" s="26" t="s">
        <v>51</v>
      </c>
      <c r="B9" s="27" t="s">
        <v>168</v>
      </c>
      <c r="C9" s="27"/>
      <c r="D9" s="27"/>
      <c r="E9" s="28"/>
      <c r="F9" s="27"/>
      <c r="G9" s="27"/>
      <c r="H9" s="27"/>
      <c r="I9" s="27"/>
      <c r="J9" s="27"/>
      <c r="K9" s="27"/>
      <c r="L9" s="27"/>
      <c r="M9" s="27"/>
      <c r="N9" s="29">
        <v>0</v>
      </c>
      <c r="O9" s="29">
        <v>131784000</v>
      </c>
      <c r="P9" s="29">
        <v>6406077</v>
      </c>
      <c r="Q9" s="35">
        <v>138190077</v>
      </c>
      <c r="R9" s="35">
        <v>138190077</v>
      </c>
      <c r="S9" s="35">
        <v>138190077</v>
      </c>
      <c r="T9" s="35">
        <v>0</v>
      </c>
      <c r="U9" s="35">
        <v>0</v>
      </c>
      <c r="V9" s="35">
        <v>0</v>
      </c>
      <c r="W9" s="35">
        <v>0</v>
      </c>
      <c r="X9" s="35">
        <v>104339117.33</v>
      </c>
      <c r="Y9" s="35">
        <v>104339117.33</v>
      </c>
      <c r="Z9" s="35">
        <v>0</v>
      </c>
      <c r="AA9" s="35">
        <v>104339117.33</v>
      </c>
      <c r="AB9" s="35">
        <v>104339117.33</v>
      </c>
      <c r="AC9" s="35">
        <v>104339117.33</v>
      </c>
      <c r="AD9" s="35">
        <v>33850959.67</v>
      </c>
      <c r="AE9" s="36">
        <v>0.755</v>
      </c>
      <c r="AF9" s="35">
        <v>33850959.67</v>
      </c>
      <c r="AG9" s="36">
        <v>0.755</v>
      </c>
      <c r="AH9" s="36">
        <f>Y9/Q9</f>
        <v>0.7550405904325532</v>
      </c>
    </row>
    <row r="10" spans="1:34" ht="12.75" outlineLevel="1">
      <c r="A10" s="26" t="s">
        <v>52</v>
      </c>
      <c r="B10" s="27" t="s">
        <v>169</v>
      </c>
      <c r="C10" s="27"/>
      <c r="D10" s="27"/>
      <c r="E10" s="28"/>
      <c r="F10" s="27"/>
      <c r="G10" s="27"/>
      <c r="H10" s="27"/>
      <c r="I10" s="27"/>
      <c r="J10" s="27"/>
      <c r="K10" s="27"/>
      <c r="L10" s="27"/>
      <c r="M10" s="27"/>
      <c r="N10" s="29">
        <v>0</v>
      </c>
      <c r="O10" s="29">
        <v>116980000</v>
      </c>
      <c r="P10" s="29">
        <v>6906077</v>
      </c>
      <c r="Q10" s="35">
        <v>123886077</v>
      </c>
      <c r="R10" s="35">
        <v>123886077</v>
      </c>
      <c r="S10" s="35">
        <v>123886077</v>
      </c>
      <c r="T10" s="35">
        <v>0</v>
      </c>
      <c r="U10" s="35">
        <v>0</v>
      </c>
      <c r="V10" s="35">
        <v>0</v>
      </c>
      <c r="W10" s="35">
        <v>0</v>
      </c>
      <c r="X10" s="35">
        <v>95229213.77</v>
      </c>
      <c r="Y10" s="35">
        <v>95229213.77</v>
      </c>
      <c r="Z10" s="35">
        <v>0</v>
      </c>
      <c r="AA10" s="35">
        <v>95229213.77</v>
      </c>
      <c r="AB10" s="35">
        <v>95229213.77</v>
      </c>
      <c r="AC10" s="35">
        <v>95229213.77</v>
      </c>
      <c r="AD10" s="35">
        <v>28656863.23</v>
      </c>
      <c r="AE10" s="36">
        <v>0.7687</v>
      </c>
      <c r="AF10" s="35">
        <v>28656863.23</v>
      </c>
      <c r="AG10" s="36">
        <v>0.7687</v>
      </c>
      <c r="AH10" s="36">
        <f>Y10/Q10</f>
        <v>0.7686837461969193</v>
      </c>
    </row>
    <row r="11" spans="1:34" ht="76.5" hidden="1" outlineLevel="2">
      <c r="A11" s="26" t="s">
        <v>206</v>
      </c>
      <c r="B11" s="27" t="s">
        <v>53</v>
      </c>
      <c r="C11" s="27"/>
      <c r="D11" s="27"/>
      <c r="E11" s="28"/>
      <c r="F11" s="27"/>
      <c r="G11" s="27"/>
      <c r="H11" s="27"/>
      <c r="I11" s="27"/>
      <c r="J11" s="27"/>
      <c r="K11" s="27"/>
      <c r="L11" s="27"/>
      <c r="M11" s="27"/>
      <c r="N11" s="29">
        <v>0</v>
      </c>
      <c r="O11" s="29">
        <v>1000000</v>
      </c>
      <c r="P11" s="29">
        <v>121686077</v>
      </c>
      <c r="Q11" s="35">
        <v>122686077</v>
      </c>
      <c r="R11" s="35">
        <v>122686077</v>
      </c>
      <c r="S11" s="35">
        <v>122686077</v>
      </c>
      <c r="T11" s="35">
        <v>0</v>
      </c>
      <c r="U11" s="35">
        <v>0</v>
      </c>
      <c r="V11" s="35">
        <v>0</v>
      </c>
      <c r="W11" s="35">
        <v>0</v>
      </c>
      <c r="X11" s="35">
        <v>94478609.64</v>
      </c>
      <c r="Y11" s="35">
        <v>94478609.64</v>
      </c>
      <c r="Z11" s="35">
        <v>0</v>
      </c>
      <c r="AA11" s="35">
        <v>94478609.64</v>
      </c>
      <c r="AB11" s="35">
        <v>94478609.64</v>
      </c>
      <c r="AC11" s="35">
        <v>94478609.64</v>
      </c>
      <c r="AD11" s="35">
        <v>28207467.36</v>
      </c>
      <c r="AE11" s="36">
        <v>0.7701</v>
      </c>
      <c r="AF11" s="35">
        <v>28207467.36</v>
      </c>
      <c r="AG11" s="36">
        <v>0.7701</v>
      </c>
      <c r="AH11" s="36">
        <f>Y11/Q11</f>
        <v>0.7700842014860415</v>
      </c>
    </row>
    <row r="12" spans="1:34" ht="76.5" hidden="1" outlineLevel="2">
      <c r="A12" s="26" t="s">
        <v>207</v>
      </c>
      <c r="B12" s="27" t="s">
        <v>190</v>
      </c>
      <c r="C12" s="27"/>
      <c r="D12" s="27"/>
      <c r="E12" s="28"/>
      <c r="F12" s="27"/>
      <c r="G12" s="27"/>
      <c r="H12" s="27"/>
      <c r="I12" s="27"/>
      <c r="J12" s="27"/>
      <c r="K12" s="27"/>
      <c r="L12" s="27"/>
      <c r="M12" s="27"/>
      <c r="N12" s="29">
        <v>0</v>
      </c>
      <c r="O12" s="29">
        <v>0</v>
      </c>
      <c r="P12" s="29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173766.11</v>
      </c>
      <c r="Y12" s="35">
        <v>173766.11</v>
      </c>
      <c r="Z12" s="35">
        <v>0</v>
      </c>
      <c r="AA12" s="35">
        <v>173766.11</v>
      </c>
      <c r="AB12" s="35">
        <v>173766.11</v>
      </c>
      <c r="AC12" s="35">
        <v>173766.11</v>
      </c>
      <c r="AD12" s="35">
        <v>-173766.11</v>
      </c>
      <c r="AE12" s="36"/>
      <c r="AF12" s="35">
        <v>-173766.11</v>
      </c>
      <c r="AG12" s="36"/>
      <c r="AH12" s="36">
        <v>0</v>
      </c>
    </row>
    <row r="13" spans="1:34" ht="76.5" hidden="1" outlineLevel="2">
      <c r="A13" s="26" t="s">
        <v>208</v>
      </c>
      <c r="B13" s="27" t="s">
        <v>191</v>
      </c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9">
        <v>0</v>
      </c>
      <c r="O13" s="29">
        <v>0</v>
      </c>
      <c r="P13" s="29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174134.45</v>
      </c>
      <c r="Y13" s="35">
        <v>174134.45</v>
      </c>
      <c r="Z13" s="35">
        <v>0</v>
      </c>
      <c r="AA13" s="35">
        <v>174134.45</v>
      </c>
      <c r="AB13" s="35">
        <v>174134.45</v>
      </c>
      <c r="AC13" s="35">
        <v>174134.45</v>
      </c>
      <c r="AD13" s="35">
        <v>-174134.45</v>
      </c>
      <c r="AE13" s="36"/>
      <c r="AF13" s="35">
        <v>-174134.45</v>
      </c>
      <c r="AG13" s="36"/>
      <c r="AH13" s="36">
        <v>0</v>
      </c>
    </row>
    <row r="14" spans="1:34" ht="76.5" hidden="1" outlineLevel="2">
      <c r="A14" s="26" t="s">
        <v>207</v>
      </c>
      <c r="B14" s="27" t="s">
        <v>192</v>
      </c>
      <c r="C14" s="27"/>
      <c r="D14" s="27"/>
      <c r="E14" s="28"/>
      <c r="F14" s="27"/>
      <c r="G14" s="27"/>
      <c r="H14" s="27"/>
      <c r="I14" s="27"/>
      <c r="J14" s="27"/>
      <c r="K14" s="27"/>
      <c r="L14" s="27"/>
      <c r="M14" s="27"/>
      <c r="N14" s="29">
        <v>0</v>
      </c>
      <c r="O14" s="29">
        <v>0</v>
      </c>
      <c r="P14" s="29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21638.93</v>
      </c>
      <c r="Y14" s="35">
        <v>21638.93</v>
      </c>
      <c r="Z14" s="35">
        <v>0</v>
      </c>
      <c r="AA14" s="35">
        <v>21638.93</v>
      </c>
      <c r="AB14" s="35">
        <v>21638.93</v>
      </c>
      <c r="AC14" s="35">
        <v>21638.93</v>
      </c>
      <c r="AD14" s="35">
        <v>-21638.93</v>
      </c>
      <c r="AE14" s="36"/>
      <c r="AF14" s="35">
        <v>-21638.93</v>
      </c>
      <c r="AG14" s="36"/>
      <c r="AH14" s="36">
        <v>0</v>
      </c>
    </row>
    <row r="15" spans="1:34" ht="76.5" hidden="1" outlineLevel="2">
      <c r="A15" s="26" t="s">
        <v>209</v>
      </c>
      <c r="B15" s="27" t="s">
        <v>170</v>
      </c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7"/>
      <c r="N15" s="29">
        <v>0</v>
      </c>
      <c r="O15" s="29">
        <v>0</v>
      </c>
      <c r="P15" s="29">
        <v>1000000</v>
      </c>
      <c r="Q15" s="35">
        <v>1000000</v>
      </c>
      <c r="R15" s="35">
        <v>1000000</v>
      </c>
      <c r="S15" s="35">
        <v>1000000</v>
      </c>
      <c r="T15" s="35">
        <v>0</v>
      </c>
      <c r="U15" s="35">
        <v>0</v>
      </c>
      <c r="V15" s="35">
        <v>0</v>
      </c>
      <c r="W15" s="35">
        <v>0</v>
      </c>
      <c r="X15" s="35">
        <v>163007.78</v>
      </c>
      <c r="Y15" s="35">
        <v>163007.78</v>
      </c>
      <c r="Z15" s="35">
        <v>0</v>
      </c>
      <c r="AA15" s="35">
        <v>163007.78</v>
      </c>
      <c r="AB15" s="35">
        <v>163007.78</v>
      </c>
      <c r="AC15" s="35">
        <v>163007.78</v>
      </c>
      <c r="AD15" s="35">
        <v>836992.22</v>
      </c>
      <c r="AE15" s="36">
        <v>0.163</v>
      </c>
      <c r="AF15" s="35">
        <v>836992.22</v>
      </c>
      <c r="AG15" s="36">
        <v>0.163</v>
      </c>
      <c r="AH15" s="36">
        <f>Y15/Q15</f>
        <v>0.16300778</v>
      </c>
    </row>
    <row r="16" spans="1:34" ht="76.5" hidden="1" outlineLevel="2">
      <c r="A16" s="26" t="s">
        <v>209</v>
      </c>
      <c r="B16" s="27" t="s">
        <v>263</v>
      </c>
      <c r="C16" s="27"/>
      <c r="D16" s="27"/>
      <c r="E16" s="28"/>
      <c r="F16" s="27"/>
      <c r="G16" s="27"/>
      <c r="H16" s="27"/>
      <c r="I16" s="27"/>
      <c r="J16" s="27"/>
      <c r="K16" s="27"/>
      <c r="L16" s="27"/>
      <c r="M16" s="27"/>
      <c r="N16" s="29">
        <v>0</v>
      </c>
      <c r="O16" s="29">
        <v>0</v>
      </c>
      <c r="P16" s="29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11.55</v>
      </c>
      <c r="Y16" s="35">
        <v>11.55</v>
      </c>
      <c r="Z16" s="35">
        <v>0</v>
      </c>
      <c r="AA16" s="35">
        <v>11.55</v>
      </c>
      <c r="AB16" s="35">
        <v>11.55</v>
      </c>
      <c r="AC16" s="35">
        <v>11.55</v>
      </c>
      <c r="AD16" s="35">
        <v>-11.55</v>
      </c>
      <c r="AE16" s="36"/>
      <c r="AF16" s="35">
        <v>-11.55</v>
      </c>
      <c r="AG16" s="36"/>
      <c r="AH16" s="36">
        <v>0</v>
      </c>
    </row>
    <row r="17" spans="1:34" ht="100.5" customHeight="1" hidden="1" outlineLevel="2">
      <c r="A17" s="26" t="s">
        <v>209</v>
      </c>
      <c r="B17" s="27" t="s">
        <v>210</v>
      </c>
      <c r="C17" s="27"/>
      <c r="D17" s="27"/>
      <c r="E17" s="28"/>
      <c r="F17" s="27"/>
      <c r="G17" s="27"/>
      <c r="H17" s="27"/>
      <c r="I17" s="27"/>
      <c r="J17" s="27"/>
      <c r="K17" s="27"/>
      <c r="L17" s="27"/>
      <c r="M17" s="27"/>
      <c r="N17" s="29">
        <v>0</v>
      </c>
      <c r="O17" s="29">
        <v>0</v>
      </c>
      <c r="P17" s="29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830</v>
      </c>
      <c r="Y17" s="35">
        <v>830</v>
      </c>
      <c r="Z17" s="35">
        <v>0</v>
      </c>
      <c r="AA17" s="35">
        <v>830</v>
      </c>
      <c r="AB17" s="35">
        <v>830</v>
      </c>
      <c r="AC17" s="35">
        <v>830</v>
      </c>
      <c r="AD17" s="35">
        <v>-830</v>
      </c>
      <c r="AE17" s="36"/>
      <c r="AF17" s="35">
        <v>-830</v>
      </c>
      <c r="AG17" s="36"/>
      <c r="AH17" s="36">
        <v>0</v>
      </c>
    </row>
    <row r="18" spans="1:34" ht="76.5" hidden="1" outlineLevel="2">
      <c r="A18" s="26" t="s">
        <v>211</v>
      </c>
      <c r="B18" s="27" t="s">
        <v>54</v>
      </c>
      <c r="C18" s="27"/>
      <c r="D18" s="27"/>
      <c r="E18" s="28"/>
      <c r="F18" s="27"/>
      <c r="G18" s="27"/>
      <c r="H18" s="27"/>
      <c r="I18" s="27"/>
      <c r="J18" s="27"/>
      <c r="K18" s="27"/>
      <c r="L18" s="27"/>
      <c r="M18" s="27"/>
      <c r="N18" s="29">
        <v>0</v>
      </c>
      <c r="O18" s="29">
        <v>114780000</v>
      </c>
      <c r="P18" s="29">
        <v>-114780000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6"/>
      <c r="AF18" s="35">
        <v>0</v>
      </c>
      <c r="AG18" s="36"/>
      <c r="AH18" s="36">
        <v>0</v>
      </c>
    </row>
    <row r="19" spans="1:34" ht="76.5" hidden="1" outlineLevel="2">
      <c r="A19" s="26" t="s">
        <v>212</v>
      </c>
      <c r="B19" s="27" t="s">
        <v>55</v>
      </c>
      <c r="C19" s="27"/>
      <c r="D19" s="27"/>
      <c r="E19" s="28"/>
      <c r="F19" s="27"/>
      <c r="G19" s="27"/>
      <c r="H19" s="27"/>
      <c r="I19" s="27"/>
      <c r="J19" s="27"/>
      <c r="K19" s="27"/>
      <c r="L19" s="27"/>
      <c r="M19" s="27"/>
      <c r="N19" s="29">
        <v>0</v>
      </c>
      <c r="O19" s="29">
        <v>1000000</v>
      </c>
      <c r="P19" s="29">
        <v>-1000000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6"/>
      <c r="AF19" s="35">
        <v>0</v>
      </c>
      <c r="AG19" s="36"/>
      <c r="AH19" s="36">
        <v>0</v>
      </c>
    </row>
    <row r="20" spans="1:34" ht="51" hidden="1" outlineLevel="2">
      <c r="A20" s="26" t="s">
        <v>213</v>
      </c>
      <c r="B20" s="27" t="s">
        <v>193</v>
      </c>
      <c r="C20" s="27"/>
      <c r="D20" s="27"/>
      <c r="E20" s="28"/>
      <c r="F20" s="27"/>
      <c r="G20" s="27"/>
      <c r="H20" s="27"/>
      <c r="I20" s="27"/>
      <c r="J20" s="27"/>
      <c r="K20" s="27"/>
      <c r="L20" s="27"/>
      <c r="M20" s="27"/>
      <c r="N20" s="29">
        <v>0</v>
      </c>
      <c r="O20" s="29">
        <v>0</v>
      </c>
      <c r="P20" s="29">
        <v>100000</v>
      </c>
      <c r="Q20" s="35">
        <v>100000</v>
      </c>
      <c r="R20" s="35">
        <v>100000</v>
      </c>
      <c r="S20" s="35">
        <v>100000</v>
      </c>
      <c r="T20" s="35">
        <v>0</v>
      </c>
      <c r="U20" s="35">
        <v>0</v>
      </c>
      <c r="V20" s="35">
        <v>0</v>
      </c>
      <c r="W20" s="35">
        <v>0</v>
      </c>
      <c r="X20" s="35">
        <v>66212.42</v>
      </c>
      <c r="Y20" s="35">
        <v>66212.42</v>
      </c>
      <c r="Z20" s="35">
        <v>0</v>
      </c>
      <c r="AA20" s="35">
        <v>66212.42</v>
      </c>
      <c r="AB20" s="35">
        <v>66212.42</v>
      </c>
      <c r="AC20" s="35">
        <v>66212.42</v>
      </c>
      <c r="AD20" s="35">
        <v>33787.58</v>
      </c>
      <c r="AE20" s="36">
        <v>0.6621</v>
      </c>
      <c r="AF20" s="35">
        <v>33787.58</v>
      </c>
      <c r="AG20" s="36">
        <v>0.6621</v>
      </c>
      <c r="AH20" s="36">
        <f>Y20/Q20</f>
        <v>0.6621241999999999</v>
      </c>
    </row>
    <row r="21" spans="1:34" ht="51" hidden="1" outlineLevel="2">
      <c r="A21" s="26" t="s">
        <v>214</v>
      </c>
      <c r="B21" s="27" t="s">
        <v>215</v>
      </c>
      <c r="C21" s="27"/>
      <c r="D21" s="27"/>
      <c r="E21" s="28"/>
      <c r="F21" s="27"/>
      <c r="G21" s="27"/>
      <c r="H21" s="27"/>
      <c r="I21" s="27"/>
      <c r="J21" s="27"/>
      <c r="K21" s="27"/>
      <c r="L21" s="27"/>
      <c r="M21" s="27"/>
      <c r="N21" s="29">
        <v>0</v>
      </c>
      <c r="O21" s="29">
        <v>0</v>
      </c>
      <c r="P21" s="29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14325.26</v>
      </c>
      <c r="Y21" s="35">
        <v>14325.26</v>
      </c>
      <c r="Z21" s="35">
        <v>0</v>
      </c>
      <c r="AA21" s="35">
        <v>14325.26</v>
      </c>
      <c r="AB21" s="35">
        <v>14325.26</v>
      </c>
      <c r="AC21" s="35">
        <v>14325.26</v>
      </c>
      <c r="AD21" s="35">
        <v>-14325.26</v>
      </c>
      <c r="AE21" s="36"/>
      <c r="AF21" s="35">
        <v>-14325.26</v>
      </c>
      <c r="AG21" s="36"/>
      <c r="AH21" s="36">
        <v>0</v>
      </c>
    </row>
    <row r="22" spans="1:34" ht="51" hidden="1" outlineLevel="2">
      <c r="A22" s="26" t="s">
        <v>216</v>
      </c>
      <c r="B22" s="27" t="s">
        <v>217</v>
      </c>
      <c r="C22" s="27"/>
      <c r="D22" s="27"/>
      <c r="E22" s="28"/>
      <c r="F22" s="27"/>
      <c r="G22" s="27"/>
      <c r="H22" s="27"/>
      <c r="I22" s="27"/>
      <c r="J22" s="27"/>
      <c r="K22" s="27"/>
      <c r="L22" s="27"/>
      <c r="M22" s="27"/>
      <c r="N22" s="29">
        <v>0</v>
      </c>
      <c r="O22" s="29">
        <v>0</v>
      </c>
      <c r="P22" s="29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22410</v>
      </c>
      <c r="Y22" s="35">
        <v>22410</v>
      </c>
      <c r="Z22" s="35">
        <v>0</v>
      </c>
      <c r="AA22" s="35">
        <v>22410</v>
      </c>
      <c r="AB22" s="35">
        <v>22410</v>
      </c>
      <c r="AC22" s="35">
        <v>22410</v>
      </c>
      <c r="AD22" s="35">
        <v>-22410</v>
      </c>
      <c r="AE22" s="36"/>
      <c r="AF22" s="35">
        <v>-22410</v>
      </c>
      <c r="AG22" s="36"/>
      <c r="AH22" s="36">
        <v>0</v>
      </c>
    </row>
    <row r="23" spans="1:34" ht="87.75" customHeight="1" hidden="1" outlineLevel="2">
      <c r="A23" s="26" t="s">
        <v>218</v>
      </c>
      <c r="B23" s="27" t="s">
        <v>56</v>
      </c>
      <c r="C23" s="27"/>
      <c r="D23" s="27"/>
      <c r="E23" s="28"/>
      <c r="F23" s="27"/>
      <c r="G23" s="27"/>
      <c r="H23" s="27"/>
      <c r="I23" s="27"/>
      <c r="J23" s="27"/>
      <c r="K23" s="27"/>
      <c r="L23" s="27"/>
      <c r="M23" s="27"/>
      <c r="N23" s="29">
        <v>0</v>
      </c>
      <c r="O23" s="29">
        <v>100000</v>
      </c>
      <c r="P23" s="29">
        <v>0</v>
      </c>
      <c r="Q23" s="35">
        <v>100000</v>
      </c>
      <c r="R23" s="35">
        <v>100000</v>
      </c>
      <c r="S23" s="35">
        <v>100000</v>
      </c>
      <c r="T23" s="35">
        <v>0</v>
      </c>
      <c r="U23" s="35">
        <v>0</v>
      </c>
      <c r="V23" s="35">
        <v>0</v>
      </c>
      <c r="W23" s="35">
        <v>0</v>
      </c>
      <c r="X23" s="35">
        <v>114267.63</v>
      </c>
      <c r="Y23" s="35">
        <v>114267.63</v>
      </c>
      <c r="Z23" s="35">
        <v>0</v>
      </c>
      <c r="AA23" s="35">
        <v>114267.63</v>
      </c>
      <c r="AB23" s="35">
        <v>114267.63</v>
      </c>
      <c r="AC23" s="35">
        <v>114267.63</v>
      </c>
      <c r="AD23" s="35">
        <v>-14267.63</v>
      </c>
      <c r="AE23" s="36">
        <v>1.1427</v>
      </c>
      <c r="AF23" s="35">
        <v>-14267.63</v>
      </c>
      <c r="AG23" s="36">
        <v>1.1427</v>
      </c>
      <c r="AH23" s="36">
        <f>Y23/Q23</f>
        <v>1.1426763</v>
      </c>
    </row>
    <row r="24" spans="1:34" ht="51" hidden="1" outlineLevel="2">
      <c r="A24" s="26" t="s">
        <v>58</v>
      </c>
      <c r="B24" s="27" t="s">
        <v>57</v>
      </c>
      <c r="C24" s="27"/>
      <c r="D24" s="27"/>
      <c r="E24" s="28"/>
      <c r="F24" s="27"/>
      <c r="G24" s="27"/>
      <c r="H24" s="27"/>
      <c r="I24" s="27"/>
      <c r="J24" s="27"/>
      <c r="K24" s="27"/>
      <c r="L24" s="27"/>
      <c r="M24" s="27"/>
      <c r="N24" s="29">
        <v>0</v>
      </c>
      <c r="O24" s="29">
        <v>100000</v>
      </c>
      <c r="P24" s="29">
        <v>-100000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6"/>
      <c r="AF24" s="35">
        <v>0</v>
      </c>
      <c r="AG24" s="36"/>
      <c r="AH24" s="36">
        <v>0</v>
      </c>
    </row>
    <row r="25" spans="1:34" ht="12.75" outlineLevel="1" collapsed="1">
      <c r="A25" s="26" t="s">
        <v>59</v>
      </c>
      <c r="B25" s="27" t="s">
        <v>171</v>
      </c>
      <c r="C25" s="27"/>
      <c r="D25" s="27"/>
      <c r="E25" s="28"/>
      <c r="F25" s="27"/>
      <c r="G25" s="27"/>
      <c r="H25" s="27"/>
      <c r="I25" s="27"/>
      <c r="J25" s="27"/>
      <c r="K25" s="27"/>
      <c r="L25" s="27"/>
      <c r="M25" s="27"/>
      <c r="N25" s="29">
        <v>0</v>
      </c>
      <c r="O25" s="29">
        <v>2555000</v>
      </c>
      <c r="P25" s="29">
        <v>0</v>
      </c>
      <c r="Q25" s="35">
        <v>2555000</v>
      </c>
      <c r="R25" s="35">
        <v>2555000</v>
      </c>
      <c r="S25" s="35">
        <v>2555000</v>
      </c>
      <c r="T25" s="35">
        <v>0</v>
      </c>
      <c r="U25" s="35">
        <v>0</v>
      </c>
      <c r="V25" s="35">
        <v>0</v>
      </c>
      <c r="W25" s="35">
        <v>0</v>
      </c>
      <c r="X25" s="35">
        <v>2048756.31</v>
      </c>
      <c r="Y25" s="35">
        <v>2048756.31</v>
      </c>
      <c r="Z25" s="35">
        <v>0</v>
      </c>
      <c r="AA25" s="35">
        <v>2048756.31</v>
      </c>
      <c r="AB25" s="35">
        <v>2048756.31</v>
      </c>
      <c r="AC25" s="35">
        <v>2048756.31</v>
      </c>
      <c r="AD25" s="35">
        <v>506243.69</v>
      </c>
      <c r="AE25" s="36">
        <v>0.8019</v>
      </c>
      <c r="AF25" s="35">
        <v>506243.69</v>
      </c>
      <c r="AG25" s="36">
        <v>0.8019</v>
      </c>
      <c r="AH25" s="36">
        <f>Y25/Q25</f>
        <v>0.8018615694716242</v>
      </c>
    </row>
    <row r="26" spans="1:34" ht="25.5" hidden="1" outlineLevel="2">
      <c r="A26" s="26" t="s">
        <v>62</v>
      </c>
      <c r="B26" s="27" t="s">
        <v>61</v>
      </c>
      <c r="C26" s="27"/>
      <c r="D26" s="27"/>
      <c r="E26" s="28"/>
      <c r="F26" s="27"/>
      <c r="G26" s="27"/>
      <c r="H26" s="27"/>
      <c r="I26" s="27"/>
      <c r="J26" s="27"/>
      <c r="K26" s="27"/>
      <c r="L26" s="27"/>
      <c r="M26" s="27"/>
      <c r="N26" s="29">
        <v>0</v>
      </c>
      <c r="O26" s="29">
        <v>1000000</v>
      </c>
      <c r="P26" s="29">
        <v>0</v>
      </c>
      <c r="Q26" s="35">
        <v>1000000</v>
      </c>
      <c r="R26" s="35">
        <v>1000000</v>
      </c>
      <c r="S26" s="35">
        <v>1000000</v>
      </c>
      <c r="T26" s="35">
        <v>0</v>
      </c>
      <c r="U26" s="35">
        <v>0</v>
      </c>
      <c r="V26" s="35">
        <v>0</v>
      </c>
      <c r="W26" s="35">
        <v>0</v>
      </c>
      <c r="X26" s="35">
        <v>1762204.65</v>
      </c>
      <c r="Y26" s="35">
        <v>1762204.65</v>
      </c>
      <c r="Z26" s="35">
        <v>0</v>
      </c>
      <c r="AA26" s="35">
        <v>1762204.65</v>
      </c>
      <c r="AB26" s="35">
        <v>1762204.65</v>
      </c>
      <c r="AC26" s="35">
        <v>1762204.65</v>
      </c>
      <c r="AD26" s="35">
        <v>-762204.65</v>
      </c>
      <c r="AE26" s="36">
        <v>1.7622</v>
      </c>
      <c r="AF26" s="35">
        <v>-762204.65</v>
      </c>
      <c r="AG26" s="36">
        <v>1.7622</v>
      </c>
      <c r="AH26" s="36">
        <f>Y26/Q26</f>
        <v>1.76220465</v>
      </c>
    </row>
    <row r="27" spans="1:34" ht="25.5" hidden="1" outlineLevel="2">
      <c r="A27" s="26" t="s">
        <v>60</v>
      </c>
      <c r="B27" s="27" t="s">
        <v>63</v>
      </c>
      <c r="C27" s="27"/>
      <c r="D27" s="27"/>
      <c r="E27" s="28"/>
      <c r="F27" s="27"/>
      <c r="G27" s="27"/>
      <c r="H27" s="27"/>
      <c r="I27" s="27"/>
      <c r="J27" s="27"/>
      <c r="K27" s="27"/>
      <c r="L27" s="27"/>
      <c r="M27" s="27"/>
      <c r="N27" s="29">
        <v>0</v>
      </c>
      <c r="O27" s="29">
        <v>0</v>
      </c>
      <c r="P27" s="29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1982.33</v>
      </c>
      <c r="Y27" s="35">
        <v>1982.33</v>
      </c>
      <c r="Z27" s="35">
        <v>0</v>
      </c>
      <c r="AA27" s="35">
        <v>1982.33</v>
      </c>
      <c r="AB27" s="35">
        <v>1982.33</v>
      </c>
      <c r="AC27" s="35">
        <v>1982.33</v>
      </c>
      <c r="AD27" s="35">
        <v>-1982.33</v>
      </c>
      <c r="AE27" s="36"/>
      <c r="AF27" s="35">
        <v>-1982.33</v>
      </c>
      <c r="AG27" s="36"/>
      <c r="AH27" s="36">
        <v>0</v>
      </c>
    </row>
    <row r="28" spans="1:34" ht="25.5" hidden="1" outlineLevel="2">
      <c r="A28" s="26" t="s">
        <v>60</v>
      </c>
      <c r="B28" s="27" t="s">
        <v>116</v>
      </c>
      <c r="C28" s="27"/>
      <c r="D28" s="27"/>
      <c r="E28" s="28"/>
      <c r="F28" s="27"/>
      <c r="G28" s="27"/>
      <c r="H28" s="27"/>
      <c r="I28" s="27"/>
      <c r="J28" s="27"/>
      <c r="K28" s="27"/>
      <c r="L28" s="27"/>
      <c r="M28" s="27"/>
      <c r="N28" s="29">
        <v>0</v>
      </c>
      <c r="O28" s="29">
        <v>0</v>
      </c>
      <c r="P28" s="29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29601.2</v>
      </c>
      <c r="Y28" s="35">
        <v>29601.2</v>
      </c>
      <c r="Z28" s="35">
        <v>0</v>
      </c>
      <c r="AA28" s="35">
        <v>29601.2</v>
      </c>
      <c r="AB28" s="35">
        <v>29601.2</v>
      </c>
      <c r="AC28" s="35">
        <v>29601.2</v>
      </c>
      <c r="AD28" s="35">
        <v>-29601.2</v>
      </c>
      <c r="AE28" s="36"/>
      <c r="AF28" s="35">
        <v>-29601.2</v>
      </c>
      <c r="AG28" s="36"/>
      <c r="AH28" s="36">
        <v>0</v>
      </c>
    </row>
    <row r="29" spans="1:34" ht="38.25" hidden="1" outlineLevel="2">
      <c r="A29" s="26" t="s">
        <v>65</v>
      </c>
      <c r="B29" s="27" t="s">
        <v>64</v>
      </c>
      <c r="C29" s="27"/>
      <c r="D29" s="27"/>
      <c r="E29" s="28"/>
      <c r="F29" s="27"/>
      <c r="G29" s="27"/>
      <c r="H29" s="27"/>
      <c r="I29" s="27"/>
      <c r="J29" s="27"/>
      <c r="K29" s="27"/>
      <c r="L29" s="27"/>
      <c r="M29" s="27"/>
      <c r="N29" s="29">
        <v>0</v>
      </c>
      <c r="O29" s="29">
        <v>1362000</v>
      </c>
      <c r="P29" s="29">
        <v>0</v>
      </c>
      <c r="Q29" s="35">
        <v>1362000</v>
      </c>
      <c r="R29" s="35">
        <v>1362000</v>
      </c>
      <c r="S29" s="35">
        <v>1362000</v>
      </c>
      <c r="T29" s="35">
        <v>0</v>
      </c>
      <c r="U29" s="35">
        <v>0</v>
      </c>
      <c r="V29" s="35">
        <v>0</v>
      </c>
      <c r="W29" s="35">
        <v>0</v>
      </c>
      <c r="X29" s="35">
        <v>-35735.22</v>
      </c>
      <c r="Y29" s="35">
        <v>-35735.22</v>
      </c>
      <c r="Z29" s="35">
        <v>0</v>
      </c>
      <c r="AA29" s="35">
        <v>-35735.22</v>
      </c>
      <c r="AB29" s="35">
        <v>-35735.22</v>
      </c>
      <c r="AC29" s="35">
        <v>-35735.22</v>
      </c>
      <c r="AD29" s="35">
        <v>1397735.22</v>
      </c>
      <c r="AE29" s="36">
        <v>-0.0262</v>
      </c>
      <c r="AF29" s="35">
        <v>1397735.22</v>
      </c>
      <c r="AG29" s="36">
        <v>-0.0262</v>
      </c>
      <c r="AH29" s="36">
        <f>Y29/Q29</f>
        <v>-0.026237312775330396</v>
      </c>
    </row>
    <row r="30" spans="1:34" ht="38.25" hidden="1" outlineLevel="2">
      <c r="A30" s="26" t="s">
        <v>65</v>
      </c>
      <c r="B30" s="27" t="s">
        <v>194</v>
      </c>
      <c r="C30" s="27"/>
      <c r="D30" s="27"/>
      <c r="E30" s="28"/>
      <c r="F30" s="27"/>
      <c r="G30" s="27"/>
      <c r="H30" s="27"/>
      <c r="I30" s="27"/>
      <c r="J30" s="27"/>
      <c r="K30" s="27"/>
      <c r="L30" s="27"/>
      <c r="M30" s="27"/>
      <c r="N30" s="29">
        <v>0</v>
      </c>
      <c r="O30" s="29">
        <v>0</v>
      </c>
      <c r="P30" s="29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5651.67</v>
      </c>
      <c r="Y30" s="35">
        <v>5651.67</v>
      </c>
      <c r="Z30" s="35">
        <v>0</v>
      </c>
      <c r="AA30" s="35">
        <v>5651.67</v>
      </c>
      <c r="AB30" s="35">
        <v>5651.67</v>
      </c>
      <c r="AC30" s="35">
        <v>5651.67</v>
      </c>
      <c r="AD30" s="35">
        <v>-5651.67</v>
      </c>
      <c r="AE30" s="36"/>
      <c r="AF30" s="35">
        <v>-5651.67</v>
      </c>
      <c r="AG30" s="36"/>
      <c r="AH30" s="36">
        <v>0</v>
      </c>
    </row>
    <row r="31" spans="1:34" ht="37.5" customHeight="1" hidden="1" outlineLevel="2">
      <c r="A31" s="26" t="s">
        <v>65</v>
      </c>
      <c r="B31" s="27" t="s">
        <v>195</v>
      </c>
      <c r="C31" s="27"/>
      <c r="D31" s="27"/>
      <c r="E31" s="28"/>
      <c r="F31" s="27"/>
      <c r="G31" s="27"/>
      <c r="H31" s="27"/>
      <c r="I31" s="27"/>
      <c r="J31" s="27"/>
      <c r="K31" s="27"/>
      <c r="L31" s="27"/>
      <c r="M31" s="27"/>
      <c r="N31" s="29">
        <v>0</v>
      </c>
      <c r="O31" s="29">
        <v>0</v>
      </c>
      <c r="P31" s="29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9381.6</v>
      </c>
      <c r="Y31" s="35">
        <v>9381.6</v>
      </c>
      <c r="Z31" s="35">
        <v>0</v>
      </c>
      <c r="AA31" s="35">
        <v>9381.6</v>
      </c>
      <c r="AB31" s="35">
        <v>9381.6</v>
      </c>
      <c r="AC31" s="35">
        <v>9381.6</v>
      </c>
      <c r="AD31" s="35">
        <v>-9381.6</v>
      </c>
      <c r="AE31" s="36"/>
      <c r="AF31" s="35">
        <v>-9381.6</v>
      </c>
      <c r="AG31" s="36"/>
      <c r="AH31" s="36">
        <v>0</v>
      </c>
    </row>
    <row r="32" spans="1:34" ht="38.25" hidden="1" outlineLevel="2">
      <c r="A32" s="26" t="s">
        <v>65</v>
      </c>
      <c r="B32" s="27" t="s">
        <v>251</v>
      </c>
      <c r="C32" s="27"/>
      <c r="D32" s="27"/>
      <c r="E32" s="28"/>
      <c r="F32" s="27"/>
      <c r="G32" s="27"/>
      <c r="H32" s="27"/>
      <c r="I32" s="27"/>
      <c r="J32" s="27"/>
      <c r="K32" s="27"/>
      <c r="L32" s="27"/>
      <c r="M32" s="27"/>
      <c r="N32" s="29">
        <v>0</v>
      </c>
      <c r="O32" s="29">
        <v>0</v>
      </c>
      <c r="P32" s="29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6"/>
      <c r="AF32" s="35">
        <v>0</v>
      </c>
      <c r="AG32" s="36"/>
      <c r="AH32" s="36">
        <v>0</v>
      </c>
    </row>
    <row r="33" spans="1:34" ht="12.75" hidden="1" outlineLevel="2">
      <c r="A33" s="26" t="s">
        <v>66</v>
      </c>
      <c r="B33" s="27" t="s">
        <v>67</v>
      </c>
      <c r="C33" s="27"/>
      <c r="D33" s="27"/>
      <c r="E33" s="28"/>
      <c r="F33" s="27"/>
      <c r="G33" s="27"/>
      <c r="H33" s="27"/>
      <c r="I33" s="27"/>
      <c r="J33" s="27"/>
      <c r="K33" s="27"/>
      <c r="L33" s="27"/>
      <c r="M33" s="27"/>
      <c r="N33" s="29">
        <v>0</v>
      </c>
      <c r="O33" s="29">
        <v>100000</v>
      </c>
      <c r="P33" s="29">
        <v>0</v>
      </c>
      <c r="Q33" s="35">
        <v>100000</v>
      </c>
      <c r="R33" s="35">
        <v>100000</v>
      </c>
      <c r="S33" s="35">
        <v>100000</v>
      </c>
      <c r="T33" s="35">
        <v>0</v>
      </c>
      <c r="U33" s="35">
        <v>0</v>
      </c>
      <c r="V33" s="35">
        <v>0</v>
      </c>
      <c r="W33" s="35">
        <v>0</v>
      </c>
      <c r="X33" s="35">
        <v>110655.04</v>
      </c>
      <c r="Y33" s="35">
        <v>110655.04</v>
      </c>
      <c r="Z33" s="35">
        <v>0</v>
      </c>
      <c r="AA33" s="35">
        <v>110655.04</v>
      </c>
      <c r="AB33" s="35">
        <v>110655.04</v>
      </c>
      <c r="AC33" s="35">
        <v>110655.04</v>
      </c>
      <c r="AD33" s="35">
        <v>-10655.04</v>
      </c>
      <c r="AE33" s="36">
        <v>1.1066</v>
      </c>
      <c r="AF33" s="35">
        <v>-10655.04</v>
      </c>
      <c r="AG33" s="36">
        <v>1.1066</v>
      </c>
      <c r="AH33" s="36">
        <f>Y33/Q33</f>
        <v>1.1065504</v>
      </c>
    </row>
    <row r="34" spans="1:34" ht="12.75" hidden="1" outlineLevel="2">
      <c r="A34" s="26" t="s">
        <v>252</v>
      </c>
      <c r="B34" s="27" t="s">
        <v>253</v>
      </c>
      <c r="C34" s="27"/>
      <c r="D34" s="27"/>
      <c r="E34" s="28"/>
      <c r="F34" s="27"/>
      <c r="G34" s="27"/>
      <c r="H34" s="27"/>
      <c r="I34" s="27"/>
      <c r="J34" s="27"/>
      <c r="K34" s="27"/>
      <c r="L34" s="27"/>
      <c r="M34" s="27"/>
      <c r="N34" s="29">
        <v>0</v>
      </c>
      <c r="O34" s="29">
        <v>0</v>
      </c>
      <c r="P34" s="29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23.54</v>
      </c>
      <c r="Y34" s="35">
        <v>23.54</v>
      </c>
      <c r="Z34" s="35">
        <v>0</v>
      </c>
      <c r="AA34" s="35">
        <v>23.54</v>
      </c>
      <c r="AB34" s="35">
        <v>23.54</v>
      </c>
      <c r="AC34" s="35">
        <v>23.54</v>
      </c>
      <c r="AD34" s="35">
        <v>-23.54</v>
      </c>
      <c r="AE34" s="36"/>
      <c r="AF34" s="35">
        <v>-23.54</v>
      </c>
      <c r="AG34" s="36"/>
      <c r="AH34" s="36">
        <v>0</v>
      </c>
    </row>
    <row r="35" spans="1:34" ht="38.25" hidden="1" outlineLevel="2">
      <c r="A35" s="26" t="s">
        <v>69</v>
      </c>
      <c r="B35" s="27" t="s">
        <v>68</v>
      </c>
      <c r="C35" s="27"/>
      <c r="D35" s="27"/>
      <c r="E35" s="28"/>
      <c r="F35" s="27"/>
      <c r="G35" s="27"/>
      <c r="H35" s="27"/>
      <c r="I35" s="27"/>
      <c r="J35" s="27"/>
      <c r="K35" s="27"/>
      <c r="L35" s="27"/>
      <c r="M35" s="27"/>
      <c r="N35" s="29">
        <v>0</v>
      </c>
      <c r="O35" s="29">
        <v>93000</v>
      </c>
      <c r="P35" s="29">
        <v>0</v>
      </c>
      <c r="Q35" s="35">
        <v>93000</v>
      </c>
      <c r="R35" s="35">
        <v>93000</v>
      </c>
      <c r="S35" s="35">
        <v>93000</v>
      </c>
      <c r="T35" s="35">
        <v>0</v>
      </c>
      <c r="U35" s="35">
        <v>0</v>
      </c>
      <c r="V35" s="35">
        <v>0</v>
      </c>
      <c r="W35" s="35">
        <v>0</v>
      </c>
      <c r="X35" s="35">
        <v>126370.2</v>
      </c>
      <c r="Y35" s="35">
        <v>126370.2</v>
      </c>
      <c r="Z35" s="35">
        <v>0</v>
      </c>
      <c r="AA35" s="35">
        <v>126370.2</v>
      </c>
      <c r="AB35" s="35">
        <v>126370.2</v>
      </c>
      <c r="AC35" s="35">
        <v>126370.2</v>
      </c>
      <c r="AD35" s="35">
        <v>-33370.2</v>
      </c>
      <c r="AE35" s="36">
        <v>1.3588</v>
      </c>
      <c r="AF35" s="35">
        <v>-33370.2</v>
      </c>
      <c r="AG35" s="36">
        <v>1.3588</v>
      </c>
      <c r="AH35" s="36">
        <f>Y35/Q35</f>
        <v>1.3588193548387097</v>
      </c>
    </row>
    <row r="36" spans="1:34" ht="38.25" hidden="1" outlineLevel="2">
      <c r="A36" s="26" t="s">
        <v>69</v>
      </c>
      <c r="B36" s="27" t="s">
        <v>196</v>
      </c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9">
        <v>0</v>
      </c>
      <c r="O36" s="29">
        <v>0</v>
      </c>
      <c r="P36" s="29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23327.8</v>
      </c>
      <c r="Y36" s="35">
        <v>23327.8</v>
      </c>
      <c r="Z36" s="35">
        <v>0</v>
      </c>
      <c r="AA36" s="35">
        <v>23327.8</v>
      </c>
      <c r="AB36" s="35">
        <v>23327.8</v>
      </c>
      <c r="AC36" s="35">
        <v>23327.8</v>
      </c>
      <c r="AD36" s="35">
        <v>-23327.8</v>
      </c>
      <c r="AE36" s="36"/>
      <c r="AF36" s="35">
        <v>-23327.8</v>
      </c>
      <c r="AG36" s="36"/>
      <c r="AH36" s="36">
        <v>0</v>
      </c>
    </row>
    <row r="37" spans="1:34" ht="38.25" hidden="1" outlineLevel="2">
      <c r="A37" s="26" t="s">
        <v>69</v>
      </c>
      <c r="B37" s="27" t="s">
        <v>197</v>
      </c>
      <c r="C37" s="27"/>
      <c r="D37" s="27"/>
      <c r="E37" s="28"/>
      <c r="F37" s="27"/>
      <c r="G37" s="27"/>
      <c r="H37" s="27"/>
      <c r="I37" s="27"/>
      <c r="J37" s="27"/>
      <c r="K37" s="27"/>
      <c r="L37" s="27"/>
      <c r="M37" s="27"/>
      <c r="N37" s="29">
        <v>0</v>
      </c>
      <c r="O37" s="29">
        <v>0</v>
      </c>
      <c r="P37" s="29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15293.5</v>
      </c>
      <c r="Y37" s="35">
        <v>15293.5</v>
      </c>
      <c r="Z37" s="35">
        <v>0</v>
      </c>
      <c r="AA37" s="35">
        <v>15293.5</v>
      </c>
      <c r="AB37" s="35">
        <v>15293.5</v>
      </c>
      <c r="AC37" s="35">
        <v>15293.5</v>
      </c>
      <c r="AD37" s="35">
        <v>-15293.5</v>
      </c>
      <c r="AE37" s="36"/>
      <c r="AF37" s="35">
        <v>-15293.5</v>
      </c>
      <c r="AG37" s="36"/>
      <c r="AH37" s="36">
        <v>0</v>
      </c>
    </row>
    <row r="38" spans="1:34" ht="12.75" outlineLevel="1" collapsed="1">
      <c r="A38" s="26" t="s">
        <v>70</v>
      </c>
      <c r="B38" s="27" t="s">
        <v>172</v>
      </c>
      <c r="C38" s="27"/>
      <c r="D38" s="27"/>
      <c r="E38" s="28"/>
      <c r="F38" s="27"/>
      <c r="G38" s="27"/>
      <c r="H38" s="27"/>
      <c r="I38" s="27"/>
      <c r="J38" s="27"/>
      <c r="K38" s="27"/>
      <c r="L38" s="27"/>
      <c r="M38" s="27"/>
      <c r="N38" s="29">
        <v>0</v>
      </c>
      <c r="O38" s="29">
        <v>0</v>
      </c>
      <c r="P38" s="29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72354.15</v>
      </c>
      <c r="Y38" s="35">
        <v>72354.15</v>
      </c>
      <c r="Z38" s="35">
        <v>0</v>
      </c>
      <c r="AA38" s="35">
        <v>72354.15</v>
      </c>
      <c r="AB38" s="35">
        <v>72354.15</v>
      </c>
      <c r="AC38" s="35">
        <v>72354.15</v>
      </c>
      <c r="AD38" s="35">
        <v>-72354.15</v>
      </c>
      <c r="AE38" s="36"/>
      <c r="AF38" s="35">
        <v>-72354.15</v>
      </c>
      <c r="AG38" s="36"/>
      <c r="AH38" s="36">
        <v>0</v>
      </c>
    </row>
    <row r="39" spans="1:34" ht="25.5" hidden="1" outlineLevel="2">
      <c r="A39" s="26" t="s">
        <v>72</v>
      </c>
      <c r="B39" s="27" t="s">
        <v>71</v>
      </c>
      <c r="C39" s="27"/>
      <c r="D39" s="27"/>
      <c r="E39" s="28"/>
      <c r="F39" s="27"/>
      <c r="G39" s="27"/>
      <c r="H39" s="27"/>
      <c r="I39" s="27"/>
      <c r="J39" s="27"/>
      <c r="K39" s="27"/>
      <c r="L39" s="27"/>
      <c r="M39" s="27"/>
      <c r="N39" s="29">
        <v>0</v>
      </c>
      <c r="O39" s="29">
        <v>0</v>
      </c>
      <c r="P39" s="29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72354.15</v>
      </c>
      <c r="Y39" s="35">
        <v>72354.15</v>
      </c>
      <c r="Z39" s="35">
        <v>0</v>
      </c>
      <c r="AA39" s="35">
        <v>72354.15</v>
      </c>
      <c r="AB39" s="35">
        <v>72354.15</v>
      </c>
      <c r="AC39" s="35">
        <v>72354.15</v>
      </c>
      <c r="AD39" s="35">
        <v>-72354.15</v>
      </c>
      <c r="AE39" s="36"/>
      <c r="AF39" s="35">
        <v>-72354.15</v>
      </c>
      <c r="AG39" s="36"/>
      <c r="AH39" s="36">
        <v>0</v>
      </c>
    </row>
    <row r="40" spans="1:34" ht="12.75" hidden="1" outlineLevel="2">
      <c r="A40" s="26" t="s">
        <v>264</v>
      </c>
      <c r="B40" s="27" t="s">
        <v>265</v>
      </c>
      <c r="C40" s="27"/>
      <c r="D40" s="27"/>
      <c r="E40" s="28"/>
      <c r="F40" s="27"/>
      <c r="G40" s="27"/>
      <c r="H40" s="27"/>
      <c r="I40" s="27"/>
      <c r="J40" s="27"/>
      <c r="K40" s="27"/>
      <c r="L40" s="27"/>
      <c r="M40" s="27"/>
      <c r="N40" s="29">
        <v>0</v>
      </c>
      <c r="O40" s="29">
        <v>0</v>
      </c>
      <c r="P40" s="29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6"/>
      <c r="AF40" s="35">
        <v>0</v>
      </c>
      <c r="AG40" s="36"/>
      <c r="AH40" s="36">
        <v>0</v>
      </c>
    </row>
    <row r="41" spans="1:34" ht="27" customHeight="1" outlineLevel="1" collapsed="1">
      <c r="A41" s="26" t="s">
        <v>198</v>
      </c>
      <c r="B41" s="27" t="s">
        <v>199</v>
      </c>
      <c r="C41" s="27"/>
      <c r="D41" s="27"/>
      <c r="E41" s="28"/>
      <c r="F41" s="27"/>
      <c r="G41" s="27"/>
      <c r="H41" s="27"/>
      <c r="I41" s="27"/>
      <c r="J41" s="27"/>
      <c r="K41" s="27"/>
      <c r="L41" s="27"/>
      <c r="M41" s="27"/>
      <c r="N41" s="29">
        <v>0</v>
      </c>
      <c r="O41" s="29">
        <v>0</v>
      </c>
      <c r="P41" s="29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6.16</v>
      </c>
      <c r="Y41" s="35">
        <v>6.16</v>
      </c>
      <c r="Z41" s="35">
        <v>0</v>
      </c>
      <c r="AA41" s="35">
        <v>6.16</v>
      </c>
      <c r="AB41" s="35">
        <v>6.16</v>
      </c>
      <c r="AC41" s="35">
        <v>6.16</v>
      </c>
      <c r="AD41" s="35">
        <v>-6.16</v>
      </c>
      <c r="AE41" s="36"/>
      <c r="AF41" s="35">
        <v>-6.16</v>
      </c>
      <c r="AG41" s="36"/>
      <c r="AH41" s="36">
        <v>0</v>
      </c>
    </row>
    <row r="42" spans="1:34" ht="25.5" hidden="1" outlineLevel="2">
      <c r="A42" s="26" t="s">
        <v>254</v>
      </c>
      <c r="B42" s="27" t="s">
        <v>255</v>
      </c>
      <c r="C42" s="27"/>
      <c r="D42" s="27"/>
      <c r="E42" s="28"/>
      <c r="F42" s="27"/>
      <c r="G42" s="27"/>
      <c r="H42" s="27"/>
      <c r="I42" s="27"/>
      <c r="J42" s="27"/>
      <c r="K42" s="27"/>
      <c r="L42" s="27"/>
      <c r="M42" s="27"/>
      <c r="N42" s="29">
        <v>0</v>
      </c>
      <c r="O42" s="29">
        <v>0</v>
      </c>
      <c r="P42" s="29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2.75</v>
      </c>
      <c r="Y42" s="35">
        <v>2.75</v>
      </c>
      <c r="Z42" s="35">
        <v>0</v>
      </c>
      <c r="AA42" s="35">
        <v>2.75</v>
      </c>
      <c r="AB42" s="35">
        <v>2.75</v>
      </c>
      <c r="AC42" s="35">
        <v>2.75</v>
      </c>
      <c r="AD42" s="35">
        <v>-2.75</v>
      </c>
      <c r="AE42" s="36"/>
      <c r="AF42" s="35">
        <v>-2.75</v>
      </c>
      <c r="AG42" s="36"/>
      <c r="AH42" s="36">
        <v>0</v>
      </c>
    </row>
    <row r="43" spans="1:34" ht="27" customHeight="1" hidden="1" outlineLevel="2">
      <c r="A43" s="26" t="s">
        <v>200</v>
      </c>
      <c r="B43" s="27" t="s">
        <v>201</v>
      </c>
      <c r="C43" s="27"/>
      <c r="D43" s="27"/>
      <c r="E43" s="28"/>
      <c r="F43" s="27"/>
      <c r="G43" s="27"/>
      <c r="H43" s="27"/>
      <c r="I43" s="27"/>
      <c r="J43" s="27"/>
      <c r="K43" s="27"/>
      <c r="L43" s="27"/>
      <c r="M43" s="27"/>
      <c r="N43" s="29">
        <v>0</v>
      </c>
      <c r="O43" s="29">
        <v>0</v>
      </c>
      <c r="P43" s="29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3.41</v>
      </c>
      <c r="Y43" s="35">
        <v>3.41</v>
      </c>
      <c r="Z43" s="35">
        <v>0</v>
      </c>
      <c r="AA43" s="35">
        <v>3.41</v>
      </c>
      <c r="AB43" s="35">
        <v>3.41</v>
      </c>
      <c r="AC43" s="35">
        <v>3.41</v>
      </c>
      <c r="AD43" s="35">
        <v>-3.41</v>
      </c>
      <c r="AE43" s="36"/>
      <c r="AF43" s="35">
        <v>-3.41</v>
      </c>
      <c r="AG43" s="36"/>
      <c r="AH43" s="36">
        <v>0</v>
      </c>
    </row>
    <row r="44" spans="1:34" ht="38.25" outlineLevel="1" collapsed="1">
      <c r="A44" s="26" t="s">
        <v>73</v>
      </c>
      <c r="B44" s="27" t="s">
        <v>173</v>
      </c>
      <c r="C44" s="27"/>
      <c r="D44" s="27"/>
      <c r="E44" s="28"/>
      <c r="F44" s="27"/>
      <c r="G44" s="27"/>
      <c r="H44" s="27"/>
      <c r="I44" s="27"/>
      <c r="J44" s="27"/>
      <c r="K44" s="27"/>
      <c r="L44" s="27"/>
      <c r="M44" s="27"/>
      <c r="N44" s="29">
        <v>0</v>
      </c>
      <c r="O44" s="29">
        <v>828000</v>
      </c>
      <c r="P44" s="29">
        <v>0</v>
      </c>
      <c r="Q44" s="35">
        <v>828000</v>
      </c>
      <c r="R44" s="35">
        <v>828000</v>
      </c>
      <c r="S44" s="35">
        <v>828000</v>
      </c>
      <c r="T44" s="35">
        <v>0</v>
      </c>
      <c r="U44" s="35">
        <v>0</v>
      </c>
      <c r="V44" s="35">
        <v>0</v>
      </c>
      <c r="W44" s="35">
        <v>0</v>
      </c>
      <c r="X44" s="35">
        <v>803163.29</v>
      </c>
      <c r="Y44" s="35">
        <v>803163.29</v>
      </c>
      <c r="Z44" s="35">
        <v>0</v>
      </c>
      <c r="AA44" s="35">
        <v>803163.29</v>
      </c>
      <c r="AB44" s="35">
        <v>803163.29</v>
      </c>
      <c r="AC44" s="35">
        <v>803163.29</v>
      </c>
      <c r="AD44" s="35">
        <v>24836.71</v>
      </c>
      <c r="AE44" s="36">
        <v>0.97</v>
      </c>
      <c r="AF44" s="35">
        <v>24836.71</v>
      </c>
      <c r="AG44" s="36">
        <v>0.97</v>
      </c>
      <c r="AH44" s="36">
        <f>Y44/Q44</f>
        <v>0.9700039734299517</v>
      </c>
    </row>
    <row r="45" spans="1:34" ht="76.5" hidden="1" outlineLevel="2">
      <c r="A45" s="26" t="s">
        <v>219</v>
      </c>
      <c r="B45" s="27" t="s">
        <v>174</v>
      </c>
      <c r="C45" s="27"/>
      <c r="D45" s="27"/>
      <c r="E45" s="28"/>
      <c r="F45" s="27"/>
      <c r="G45" s="27"/>
      <c r="H45" s="27"/>
      <c r="I45" s="27"/>
      <c r="J45" s="27"/>
      <c r="K45" s="27"/>
      <c r="L45" s="27"/>
      <c r="M45" s="27"/>
      <c r="N45" s="29">
        <v>0</v>
      </c>
      <c r="O45" s="29">
        <v>250000</v>
      </c>
      <c r="P45" s="29">
        <v>0</v>
      </c>
      <c r="Q45" s="35">
        <v>250000</v>
      </c>
      <c r="R45" s="35">
        <v>250000</v>
      </c>
      <c r="S45" s="35">
        <v>250000</v>
      </c>
      <c r="T45" s="35">
        <v>0</v>
      </c>
      <c r="U45" s="35">
        <v>0</v>
      </c>
      <c r="V45" s="35">
        <v>0</v>
      </c>
      <c r="W45" s="35">
        <v>0</v>
      </c>
      <c r="X45" s="35">
        <v>183732.98</v>
      </c>
      <c r="Y45" s="35">
        <v>183732.98</v>
      </c>
      <c r="Z45" s="35">
        <v>0</v>
      </c>
      <c r="AA45" s="35">
        <v>183732.98</v>
      </c>
      <c r="AB45" s="35">
        <v>183732.98</v>
      </c>
      <c r="AC45" s="35">
        <v>183732.98</v>
      </c>
      <c r="AD45" s="35">
        <v>66267.02</v>
      </c>
      <c r="AE45" s="36">
        <v>0.7349</v>
      </c>
      <c r="AF45" s="35">
        <v>66267.02</v>
      </c>
      <c r="AG45" s="36">
        <v>0.7349</v>
      </c>
      <c r="AH45" s="36">
        <f>Y45/Q45</f>
        <v>0.7349319200000001</v>
      </c>
    </row>
    <row r="46" spans="1:34" ht="104.25" customHeight="1" hidden="1" outlineLevel="2">
      <c r="A46" s="26" t="s">
        <v>220</v>
      </c>
      <c r="B46" s="27" t="s">
        <v>74</v>
      </c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9">
        <v>0</v>
      </c>
      <c r="O46" s="29">
        <v>320000</v>
      </c>
      <c r="P46" s="29">
        <v>0</v>
      </c>
      <c r="Q46" s="35">
        <v>320000</v>
      </c>
      <c r="R46" s="35">
        <v>320000</v>
      </c>
      <c r="S46" s="35">
        <v>320000</v>
      </c>
      <c r="T46" s="35">
        <v>0</v>
      </c>
      <c r="U46" s="35">
        <v>0</v>
      </c>
      <c r="V46" s="35">
        <v>0</v>
      </c>
      <c r="W46" s="35">
        <v>0</v>
      </c>
      <c r="X46" s="35">
        <v>51535.16</v>
      </c>
      <c r="Y46" s="35">
        <v>51535.16</v>
      </c>
      <c r="Z46" s="35">
        <v>0</v>
      </c>
      <c r="AA46" s="35">
        <v>51535.16</v>
      </c>
      <c r="AB46" s="35">
        <v>51535.16</v>
      </c>
      <c r="AC46" s="35">
        <v>51535.16</v>
      </c>
      <c r="AD46" s="35">
        <v>268464.84</v>
      </c>
      <c r="AE46" s="36">
        <v>0.161</v>
      </c>
      <c r="AF46" s="35">
        <v>268464.84</v>
      </c>
      <c r="AG46" s="36">
        <v>0.161</v>
      </c>
      <c r="AH46" s="36">
        <f>Y46/Q46</f>
        <v>0.16104737500000002</v>
      </c>
    </row>
    <row r="47" spans="1:34" ht="51" customHeight="1" hidden="1" outlineLevel="2">
      <c r="A47" s="26" t="s">
        <v>76</v>
      </c>
      <c r="B47" s="27" t="s">
        <v>75</v>
      </c>
      <c r="C47" s="27"/>
      <c r="D47" s="27"/>
      <c r="E47" s="28"/>
      <c r="F47" s="27"/>
      <c r="G47" s="27"/>
      <c r="H47" s="27"/>
      <c r="I47" s="27"/>
      <c r="J47" s="27"/>
      <c r="K47" s="27"/>
      <c r="L47" s="27"/>
      <c r="M47" s="27"/>
      <c r="N47" s="29">
        <v>0</v>
      </c>
      <c r="O47" s="29">
        <v>230000</v>
      </c>
      <c r="P47" s="29">
        <v>0</v>
      </c>
      <c r="Q47" s="35">
        <v>230000</v>
      </c>
      <c r="R47" s="35">
        <v>230000</v>
      </c>
      <c r="S47" s="35">
        <v>230000</v>
      </c>
      <c r="T47" s="35">
        <v>0</v>
      </c>
      <c r="U47" s="35">
        <v>0</v>
      </c>
      <c r="V47" s="35">
        <v>0</v>
      </c>
      <c r="W47" s="35">
        <v>0</v>
      </c>
      <c r="X47" s="35">
        <v>333107</v>
      </c>
      <c r="Y47" s="35">
        <v>333107</v>
      </c>
      <c r="Z47" s="35">
        <v>0</v>
      </c>
      <c r="AA47" s="35">
        <v>333107</v>
      </c>
      <c r="AB47" s="35">
        <v>333107</v>
      </c>
      <c r="AC47" s="35">
        <v>333107</v>
      </c>
      <c r="AD47" s="35">
        <v>-103107</v>
      </c>
      <c r="AE47" s="36">
        <v>1.4483</v>
      </c>
      <c r="AF47" s="35">
        <v>-103107</v>
      </c>
      <c r="AG47" s="36">
        <v>1.4483</v>
      </c>
      <c r="AH47" s="36">
        <f>Y47/Q47</f>
        <v>1.448291304347826</v>
      </c>
    </row>
    <row r="48" spans="1:34" ht="89.25" hidden="1" outlineLevel="2">
      <c r="A48" s="26" t="s">
        <v>221</v>
      </c>
      <c r="B48" s="27" t="s">
        <v>222</v>
      </c>
      <c r="C48" s="27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9">
        <v>0</v>
      </c>
      <c r="O48" s="29">
        <v>0</v>
      </c>
      <c r="P48" s="29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218650.68</v>
      </c>
      <c r="Y48" s="35">
        <v>218650.68</v>
      </c>
      <c r="Z48" s="35">
        <v>0</v>
      </c>
      <c r="AA48" s="35">
        <v>218650.68</v>
      </c>
      <c r="AB48" s="35">
        <v>218650.68</v>
      </c>
      <c r="AC48" s="35">
        <v>218650.68</v>
      </c>
      <c r="AD48" s="35">
        <v>-218650.68</v>
      </c>
      <c r="AE48" s="36"/>
      <c r="AF48" s="35">
        <v>-218650.68</v>
      </c>
      <c r="AG48" s="36"/>
      <c r="AH48" s="36">
        <v>0</v>
      </c>
    </row>
    <row r="49" spans="1:34" ht="38.25" hidden="1" outlineLevel="2">
      <c r="A49" s="26" t="s">
        <v>223</v>
      </c>
      <c r="B49" s="27" t="s">
        <v>77</v>
      </c>
      <c r="C49" s="27"/>
      <c r="D49" s="27"/>
      <c r="E49" s="28"/>
      <c r="F49" s="27"/>
      <c r="G49" s="27"/>
      <c r="H49" s="27"/>
      <c r="I49" s="27"/>
      <c r="J49" s="27"/>
      <c r="K49" s="27"/>
      <c r="L49" s="27"/>
      <c r="M49" s="27"/>
      <c r="N49" s="29">
        <v>0</v>
      </c>
      <c r="O49" s="29">
        <v>8000</v>
      </c>
      <c r="P49" s="29">
        <v>0</v>
      </c>
      <c r="Q49" s="35">
        <v>8000</v>
      </c>
      <c r="R49" s="35">
        <v>8000</v>
      </c>
      <c r="S49" s="35">
        <v>8000</v>
      </c>
      <c r="T49" s="35">
        <v>0</v>
      </c>
      <c r="U49" s="35">
        <v>0</v>
      </c>
      <c r="V49" s="35">
        <v>0</v>
      </c>
      <c r="W49" s="35">
        <v>0</v>
      </c>
      <c r="X49" s="35">
        <v>7446.36</v>
      </c>
      <c r="Y49" s="35">
        <v>7446.36</v>
      </c>
      <c r="Z49" s="35">
        <v>0</v>
      </c>
      <c r="AA49" s="35">
        <v>7446.36</v>
      </c>
      <c r="AB49" s="35">
        <v>7446.36</v>
      </c>
      <c r="AC49" s="35">
        <v>7446.36</v>
      </c>
      <c r="AD49" s="35">
        <v>553.64</v>
      </c>
      <c r="AE49" s="36">
        <v>0.9308</v>
      </c>
      <c r="AF49" s="35">
        <v>553.64</v>
      </c>
      <c r="AG49" s="36">
        <v>0.9308</v>
      </c>
      <c r="AH49" s="36">
        <f>Y49/Q49</f>
        <v>0.9307949999999999</v>
      </c>
    </row>
    <row r="50" spans="1:34" ht="76.5" hidden="1" outlineLevel="2">
      <c r="A50" s="26" t="s">
        <v>224</v>
      </c>
      <c r="B50" s="27" t="s">
        <v>78</v>
      </c>
      <c r="C50" s="27"/>
      <c r="D50" s="27"/>
      <c r="E50" s="28"/>
      <c r="F50" s="27"/>
      <c r="G50" s="27"/>
      <c r="H50" s="27"/>
      <c r="I50" s="27"/>
      <c r="J50" s="27"/>
      <c r="K50" s="27"/>
      <c r="L50" s="27"/>
      <c r="M50" s="27"/>
      <c r="N50" s="29">
        <v>0</v>
      </c>
      <c r="O50" s="29">
        <v>20000</v>
      </c>
      <c r="P50" s="29">
        <v>0</v>
      </c>
      <c r="Q50" s="35">
        <v>20000</v>
      </c>
      <c r="R50" s="35">
        <v>20000</v>
      </c>
      <c r="S50" s="35">
        <v>20000</v>
      </c>
      <c r="T50" s="35">
        <v>0</v>
      </c>
      <c r="U50" s="35">
        <v>0</v>
      </c>
      <c r="V50" s="35">
        <v>0</v>
      </c>
      <c r="W50" s="35">
        <v>0</v>
      </c>
      <c r="X50" s="35">
        <v>8691.11</v>
      </c>
      <c r="Y50" s="35">
        <v>8691.11</v>
      </c>
      <c r="Z50" s="35">
        <v>0</v>
      </c>
      <c r="AA50" s="35">
        <v>8691.11</v>
      </c>
      <c r="AB50" s="35">
        <v>8691.11</v>
      </c>
      <c r="AC50" s="35">
        <v>8691.11</v>
      </c>
      <c r="AD50" s="35">
        <v>11308.89</v>
      </c>
      <c r="AE50" s="36">
        <v>0.4346</v>
      </c>
      <c r="AF50" s="35">
        <v>11308.89</v>
      </c>
      <c r="AG50" s="36">
        <v>0.4346</v>
      </c>
      <c r="AH50" s="36">
        <f>Y50/Q50</f>
        <v>0.43455550000000004</v>
      </c>
    </row>
    <row r="51" spans="1:34" ht="25.5" outlineLevel="1" collapsed="1">
      <c r="A51" s="26" t="s">
        <v>79</v>
      </c>
      <c r="B51" s="27" t="s">
        <v>175</v>
      </c>
      <c r="C51" s="27"/>
      <c r="D51" s="27"/>
      <c r="E51" s="28"/>
      <c r="F51" s="27"/>
      <c r="G51" s="27"/>
      <c r="H51" s="27"/>
      <c r="I51" s="27"/>
      <c r="J51" s="27"/>
      <c r="K51" s="27"/>
      <c r="L51" s="27"/>
      <c r="M51" s="27"/>
      <c r="N51" s="29">
        <v>0</v>
      </c>
      <c r="O51" s="29">
        <v>499000</v>
      </c>
      <c r="P51" s="29">
        <v>0</v>
      </c>
      <c r="Q51" s="35">
        <v>499000</v>
      </c>
      <c r="R51" s="35">
        <v>499000</v>
      </c>
      <c r="S51" s="35">
        <v>499000</v>
      </c>
      <c r="T51" s="35">
        <v>0</v>
      </c>
      <c r="U51" s="35">
        <v>0</v>
      </c>
      <c r="V51" s="35">
        <v>0</v>
      </c>
      <c r="W51" s="35">
        <v>0</v>
      </c>
      <c r="X51" s="35">
        <v>87837.19</v>
      </c>
      <c r="Y51" s="35">
        <v>87837.19</v>
      </c>
      <c r="Z51" s="35">
        <v>0</v>
      </c>
      <c r="AA51" s="35">
        <v>87837.19</v>
      </c>
      <c r="AB51" s="35">
        <v>87837.19</v>
      </c>
      <c r="AC51" s="35">
        <v>87837.19</v>
      </c>
      <c r="AD51" s="35">
        <v>411162.81</v>
      </c>
      <c r="AE51" s="36">
        <v>0.176</v>
      </c>
      <c r="AF51" s="35">
        <v>411162.81</v>
      </c>
      <c r="AG51" s="36">
        <v>0.176</v>
      </c>
      <c r="AH51" s="36">
        <f>Y51/Q51</f>
        <v>0.17602643286573147</v>
      </c>
    </row>
    <row r="52" spans="1:34" ht="25.5" hidden="1" outlineLevel="2">
      <c r="A52" s="26" t="s">
        <v>81</v>
      </c>
      <c r="B52" s="27" t="s">
        <v>80</v>
      </c>
      <c r="C52" s="27"/>
      <c r="D52" s="27"/>
      <c r="E52" s="28"/>
      <c r="F52" s="27"/>
      <c r="G52" s="27"/>
      <c r="H52" s="27"/>
      <c r="I52" s="27"/>
      <c r="J52" s="27"/>
      <c r="K52" s="27"/>
      <c r="L52" s="27"/>
      <c r="M52" s="27"/>
      <c r="N52" s="29">
        <v>0</v>
      </c>
      <c r="O52" s="29">
        <v>499000</v>
      </c>
      <c r="P52" s="29">
        <v>-499000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6"/>
      <c r="AF52" s="35">
        <v>0</v>
      </c>
      <c r="AG52" s="36"/>
      <c r="AH52" s="36">
        <v>0</v>
      </c>
    </row>
    <row r="53" spans="1:34" ht="25.5" hidden="1" outlineLevel="2">
      <c r="A53" s="26" t="s">
        <v>225</v>
      </c>
      <c r="B53" s="27" t="s">
        <v>226</v>
      </c>
      <c r="C53" s="27"/>
      <c r="D53" s="27"/>
      <c r="E53" s="28"/>
      <c r="F53" s="27"/>
      <c r="G53" s="27"/>
      <c r="H53" s="27"/>
      <c r="I53" s="27"/>
      <c r="J53" s="27"/>
      <c r="K53" s="27"/>
      <c r="L53" s="27"/>
      <c r="M53" s="27"/>
      <c r="N53" s="29">
        <v>0</v>
      </c>
      <c r="O53" s="29">
        <v>0</v>
      </c>
      <c r="P53" s="29">
        <v>100000</v>
      </c>
      <c r="Q53" s="35">
        <v>100000</v>
      </c>
      <c r="R53" s="35">
        <v>100000</v>
      </c>
      <c r="S53" s="35">
        <v>100000</v>
      </c>
      <c r="T53" s="35">
        <v>0</v>
      </c>
      <c r="U53" s="35">
        <v>0</v>
      </c>
      <c r="V53" s="35">
        <v>0</v>
      </c>
      <c r="W53" s="35">
        <v>0</v>
      </c>
      <c r="X53" s="35">
        <v>13753.59</v>
      </c>
      <c r="Y53" s="35">
        <v>13753.59</v>
      </c>
      <c r="Z53" s="35">
        <v>0</v>
      </c>
      <c r="AA53" s="35">
        <v>13753.59</v>
      </c>
      <c r="AB53" s="35">
        <v>13753.59</v>
      </c>
      <c r="AC53" s="35">
        <v>13753.59</v>
      </c>
      <c r="AD53" s="35">
        <v>86246.41</v>
      </c>
      <c r="AE53" s="36">
        <v>0.1375</v>
      </c>
      <c r="AF53" s="35">
        <v>86246.41</v>
      </c>
      <c r="AG53" s="36">
        <v>0.1375</v>
      </c>
      <c r="AH53" s="36">
        <f aca="true" t="shared" si="0" ref="AH53:AH62">Y53/Q53</f>
        <v>0.1375359</v>
      </c>
    </row>
    <row r="54" spans="1:34" ht="25.5" hidden="1" outlineLevel="2">
      <c r="A54" s="26" t="s">
        <v>227</v>
      </c>
      <c r="B54" s="27" t="s">
        <v>228</v>
      </c>
      <c r="C54" s="27"/>
      <c r="D54" s="27"/>
      <c r="E54" s="28"/>
      <c r="F54" s="27"/>
      <c r="G54" s="27"/>
      <c r="H54" s="27"/>
      <c r="I54" s="27"/>
      <c r="J54" s="27"/>
      <c r="K54" s="27"/>
      <c r="L54" s="27"/>
      <c r="M54" s="27"/>
      <c r="N54" s="29">
        <v>0</v>
      </c>
      <c r="O54" s="29">
        <v>0</v>
      </c>
      <c r="P54" s="29">
        <v>100000</v>
      </c>
      <c r="Q54" s="35">
        <v>100000</v>
      </c>
      <c r="R54" s="35">
        <v>100000</v>
      </c>
      <c r="S54" s="35">
        <v>100000</v>
      </c>
      <c r="T54" s="35">
        <v>0</v>
      </c>
      <c r="U54" s="35">
        <v>0</v>
      </c>
      <c r="V54" s="35">
        <v>0</v>
      </c>
      <c r="W54" s="35">
        <v>0</v>
      </c>
      <c r="X54" s="35">
        <v>2586.93</v>
      </c>
      <c r="Y54" s="35">
        <v>2586.93</v>
      </c>
      <c r="Z54" s="35">
        <v>0</v>
      </c>
      <c r="AA54" s="35">
        <v>2586.93</v>
      </c>
      <c r="AB54" s="35">
        <v>2586.93</v>
      </c>
      <c r="AC54" s="35">
        <v>2586.93</v>
      </c>
      <c r="AD54" s="35">
        <v>97413.07</v>
      </c>
      <c r="AE54" s="36">
        <v>0.0259</v>
      </c>
      <c r="AF54" s="35">
        <v>97413.07</v>
      </c>
      <c r="AG54" s="36">
        <v>0.0259</v>
      </c>
      <c r="AH54" s="36">
        <f t="shared" si="0"/>
        <v>0.025869299999999998</v>
      </c>
    </row>
    <row r="55" spans="1:34" ht="25.5" hidden="1" outlineLevel="2">
      <c r="A55" s="26" t="s">
        <v>229</v>
      </c>
      <c r="B55" s="27" t="s">
        <v>230</v>
      </c>
      <c r="C55" s="27"/>
      <c r="D55" s="27"/>
      <c r="E55" s="28"/>
      <c r="F55" s="27"/>
      <c r="G55" s="27"/>
      <c r="H55" s="27"/>
      <c r="I55" s="27"/>
      <c r="J55" s="27"/>
      <c r="K55" s="27"/>
      <c r="L55" s="27"/>
      <c r="M55" s="27"/>
      <c r="N55" s="29">
        <v>0</v>
      </c>
      <c r="O55" s="29">
        <v>0</v>
      </c>
      <c r="P55" s="29">
        <v>90000</v>
      </c>
      <c r="Q55" s="35">
        <v>90000</v>
      </c>
      <c r="R55" s="35">
        <v>90000</v>
      </c>
      <c r="S55" s="35">
        <v>90000</v>
      </c>
      <c r="T55" s="35">
        <v>0</v>
      </c>
      <c r="U55" s="35">
        <v>0</v>
      </c>
      <c r="V55" s="35">
        <v>0</v>
      </c>
      <c r="W55" s="35">
        <v>0</v>
      </c>
      <c r="X55" s="35">
        <v>7136.51</v>
      </c>
      <c r="Y55" s="35">
        <v>7136.51</v>
      </c>
      <c r="Z55" s="35">
        <v>0</v>
      </c>
      <c r="AA55" s="35">
        <v>7136.51</v>
      </c>
      <c r="AB55" s="35">
        <v>7136.51</v>
      </c>
      <c r="AC55" s="35">
        <v>7136.51</v>
      </c>
      <c r="AD55" s="35">
        <v>82863.49</v>
      </c>
      <c r="AE55" s="36">
        <v>0.0793</v>
      </c>
      <c r="AF55" s="35">
        <v>82863.49</v>
      </c>
      <c r="AG55" s="36">
        <v>0.0793</v>
      </c>
      <c r="AH55" s="36">
        <f t="shared" si="0"/>
        <v>0.07929455555555556</v>
      </c>
    </row>
    <row r="56" spans="1:34" ht="25.5" hidden="1" outlineLevel="2">
      <c r="A56" s="26" t="s">
        <v>231</v>
      </c>
      <c r="B56" s="27" t="s">
        <v>232</v>
      </c>
      <c r="C56" s="27"/>
      <c r="D56" s="27"/>
      <c r="E56" s="28"/>
      <c r="F56" s="27"/>
      <c r="G56" s="27"/>
      <c r="H56" s="27"/>
      <c r="I56" s="27"/>
      <c r="J56" s="27"/>
      <c r="K56" s="27"/>
      <c r="L56" s="27"/>
      <c r="M56" s="27"/>
      <c r="N56" s="29">
        <v>0</v>
      </c>
      <c r="O56" s="29">
        <v>0</v>
      </c>
      <c r="P56" s="29">
        <v>200000</v>
      </c>
      <c r="Q56" s="35">
        <v>200000</v>
      </c>
      <c r="R56" s="35">
        <v>200000</v>
      </c>
      <c r="S56" s="35">
        <v>200000</v>
      </c>
      <c r="T56" s="35">
        <v>0</v>
      </c>
      <c r="U56" s="35">
        <v>0</v>
      </c>
      <c r="V56" s="35">
        <v>0</v>
      </c>
      <c r="W56" s="35">
        <v>0</v>
      </c>
      <c r="X56" s="35">
        <v>64360.16</v>
      </c>
      <c r="Y56" s="35">
        <v>64360.16</v>
      </c>
      <c r="Z56" s="35">
        <v>0</v>
      </c>
      <c r="AA56" s="35">
        <v>64360.16</v>
      </c>
      <c r="AB56" s="35">
        <v>64360.16</v>
      </c>
      <c r="AC56" s="35">
        <v>64360.16</v>
      </c>
      <c r="AD56" s="35">
        <v>135639.84</v>
      </c>
      <c r="AE56" s="36">
        <v>0.3218</v>
      </c>
      <c r="AF56" s="35">
        <v>135639.84</v>
      </c>
      <c r="AG56" s="36">
        <v>0.3218</v>
      </c>
      <c r="AH56" s="36">
        <f t="shared" si="0"/>
        <v>0.3218008</v>
      </c>
    </row>
    <row r="57" spans="1:34" ht="25.5" hidden="1" outlineLevel="2">
      <c r="A57" s="26" t="s">
        <v>233</v>
      </c>
      <c r="B57" s="27" t="s">
        <v>234</v>
      </c>
      <c r="C57" s="27"/>
      <c r="D57" s="27"/>
      <c r="E57" s="28"/>
      <c r="F57" s="27"/>
      <c r="G57" s="27"/>
      <c r="H57" s="27"/>
      <c r="I57" s="27"/>
      <c r="J57" s="27"/>
      <c r="K57" s="27"/>
      <c r="L57" s="27"/>
      <c r="M57" s="27"/>
      <c r="N57" s="29">
        <v>0</v>
      </c>
      <c r="O57" s="29">
        <v>0</v>
      </c>
      <c r="P57" s="29">
        <v>9000</v>
      </c>
      <c r="Q57" s="35">
        <v>9000</v>
      </c>
      <c r="R57" s="35">
        <v>9000</v>
      </c>
      <c r="S57" s="35">
        <v>9000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9000</v>
      </c>
      <c r="AE57" s="36">
        <v>0</v>
      </c>
      <c r="AF57" s="35">
        <v>9000</v>
      </c>
      <c r="AG57" s="36">
        <v>0</v>
      </c>
      <c r="AH57" s="36">
        <f t="shared" si="0"/>
        <v>0</v>
      </c>
    </row>
    <row r="58" spans="1:34" ht="25.5" outlineLevel="1" collapsed="1">
      <c r="A58" s="26" t="s">
        <v>82</v>
      </c>
      <c r="B58" s="27" t="s">
        <v>176</v>
      </c>
      <c r="C58" s="27"/>
      <c r="D58" s="27"/>
      <c r="E58" s="28"/>
      <c r="F58" s="27"/>
      <c r="G58" s="27"/>
      <c r="H58" s="27"/>
      <c r="I58" s="27"/>
      <c r="J58" s="27"/>
      <c r="K58" s="27"/>
      <c r="L58" s="27"/>
      <c r="M58" s="27"/>
      <c r="N58" s="29">
        <v>0</v>
      </c>
      <c r="O58" s="29">
        <v>10887000</v>
      </c>
      <c r="P58" s="29">
        <v>-500000</v>
      </c>
      <c r="Q58" s="35">
        <v>10387000</v>
      </c>
      <c r="R58" s="35">
        <v>10387000</v>
      </c>
      <c r="S58" s="35">
        <v>10387000</v>
      </c>
      <c r="T58" s="35">
        <v>0</v>
      </c>
      <c r="U58" s="35">
        <v>0</v>
      </c>
      <c r="V58" s="35">
        <v>0</v>
      </c>
      <c r="W58" s="35">
        <v>0</v>
      </c>
      <c r="X58" s="35">
        <v>6019292.89</v>
      </c>
      <c r="Y58" s="35">
        <v>6019292.89</v>
      </c>
      <c r="Z58" s="35">
        <v>0</v>
      </c>
      <c r="AA58" s="35">
        <v>6019292.89</v>
      </c>
      <c r="AB58" s="35">
        <v>6019292.89</v>
      </c>
      <c r="AC58" s="35">
        <v>6019292.89</v>
      </c>
      <c r="AD58" s="35">
        <v>4367707.11</v>
      </c>
      <c r="AE58" s="36">
        <v>0.5795</v>
      </c>
      <c r="AF58" s="35">
        <v>4367707.11</v>
      </c>
      <c r="AG58" s="36">
        <v>0.5795</v>
      </c>
      <c r="AH58" s="36">
        <f t="shared" si="0"/>
        <v>0.5795025406758447</v>
      </c>
    </row>
    <row r="59" spans="1:34" ht="38.25" hidden="1" outlineLevel="2">
      <c r="A59" s="26" t="s">
        <v>177</v>
      </c>
      <c r="B59" s="27" t="s">
        <v>178</v>
      </c>
      <c r="C59" s="27"/>
      <c r="D59" s="27"/>
      <c r="E59" s="28"/>
      <c r="F59" s="27"/>
      <c r="G59" s="27"/>
      <c r="H59" s="27"/>
      <c r="I59" s="27"/>
      <c r="J59" s="27"/>
      <c r="K59" s="27"/>
      <c r="L59" s="27"/>
      <c r="M59" s="27"/>
      <c r="N59" s="29">
        <v>0</v>
      </c>
      <c r="O59" s="29">
        <v>8100000</v>
      </c>
      <c r="P59" s="29">
        <v>0</v>
      </c>
      <c r="Q59" s="35">
        <v>8100000</v>
      </c>
      <c r="R59" s="35">
        <v>8100000</v>
      </c>
      <c r="S59" s="35">
        <v>8100000</v>
      </c>
      <c r="T59" s="35">
        <v>0</v>
      </c>
      <c r="U59" s="35">
        <v>0</v>
      </c>
      <c r="V59" s="35">
        <v>0</v>
      </c>
      <c r="W59" s="35">
        <v>0</v>
      </c>
      <c r="X59" s="35">
        <v>5618203.77</v>
      </c>
      <c r="Y59" s="35">
        <v>5618203.77</v>
      </c>
      <c r="Z59" s="35">
        <v>0</v>
      </c>
      <c r="AA59" s="35">
        <v>5618203.77</v>
      </c>
      <c r="AB59" s="35">
        <v>5618203.77</v>
      </c>
      <c r="AC59" s="35">
        <v>5618203.77</v>
      </c>
      <c r="AD59" s="35">
        <v>2481796.23</v>
      </c>
      <c r="AE59" s="36">
        <v>0.6936</v>
      </c>
      <c r="AF59" s="35">
        <v>2481796.23</v>
      </c>
      <c r="AG59" s="36">
        <v>0.6936</v>
      </c>
      <c r="AH59" s="36">
        <f t="shared" si="0"/>
        <v>0.6936054037037036</v>
      </c>
    </row>
    <row r="60" spans="1:34" ht="25.5" hidden="1" outlineLevel="2">
      <c r="A60" s="26" t="s">
        <v>179</v>
      </c>
      <c r="B60" s="27" t="s">
        <v>180</v>
      </c>
      <c r="C60" s="27"/>
      <c r="D60" s="27"/>
      <c r="E60" s="28"/>
      <c r="F60" s="27"/>
      <c r="G60" s="27"/>
      <c r="H60" s="27"/>
      <c r="I60" s="27"/>
      <c r="J60" s="27"/>
      <c r="K60" s="27"/>
      <c r="L60" s="27"/>
      <c r="M60" s="27"/>
      <c r="N60" s="29">
        <v>0</v>
      </c>
      <c r="O60" s="29">
        <v>2287000</v>
      </c>
      <c r="P60" s="29">
        <v>-1287000</v>
      </c>
      <c r="Q60" s="35">
        <v>1000000</v>
      </c>
      <c r="R60" s="35">
        <v>1000000</v>
      </c>
      <c r="S60" s="35">
        <v>1000000</v>
      </c>
      <c r="T60" s="35">
        <v>0</v>
      </c>
      <c r="U60" s="35">
        <v>0</v>
      </c>
      <c r="V60" s="35">
        <v>0</v>
      </c>
      <c r="W60" s="35">
        <v>0</v>
      </c>
      <c r="X60" s="35">
        <v>364096.88</v>
      </c>
      <c r="Y60" s="35">
        <v>364096.88</v>
      </c>
      <c r="Z60" s="35">
        <v>0</v>
      </c>
      <c r="AA60" s="35">
        <v>364096.88</v>
      </c>
      <c r="AB60" s="35">
        <v>364096.88</v>
      </c>
      <c r="AC60" s="35">
        <v>364096.88</v>
      </c>
      <c r="AD60" s="35">
        <v>635903.12</v>
      </c>
      <c r="AE60" s="36">
        <v>0.3641</v>
      </c>
      <c r="AF60" s="35">
        <v>635903.12</v>
      </c>
      <c r="AG60" s="36">
        <v>0.3641</v>
      </c>
      <c r="AH60" s="36">
        <f t="shared" si="0"/>
        <v>0.36409688</v>
      </c>
    </row>
    <row r="61" spans="1:34" ht="38.25" hidden="1" outlineLevel="2">
      <c r="A61" s="26" t="s">
        <v>181</v>
      </c>
      <c r="B61" s="27" t="s">
        <v>182</v>
      </c>
      <c r="C61" s="27"/>
      <c r="D61" s="27"/>
      <c r="E61" s="28"/>
      <c r="F61" s="27"/>
      <c r="G61" s="27"/>
      <c r="H61" s="27"/>
      <c r="I61" s="27"/>
      <c r="J61" s="27"/>
      <c r="K61" s="27"/>
      <c r="L61" s="27"/>
      <c r="M61" s="27"/>
      <c r="N61" s="29">
        <v>0</v>
      </c>
      <c r="O61" s="29">
        <v>500000</v>
      </c>
      <c r="P61" s="29">
        <v>787000</v>
      </c>
      <c r="Q61" s="35">
        <v>1287000</v>
      </c>
      <c r="R61" s="35">
        <v>1287000</v>
      </c>
      <c r="S61" s="35">
        <v>1287000</v>
      </c>
      <c r="T61" s="35">
        <v>0</v>
      </c>
      <c r="U61" s="35">
        <v>0</v>
      </c>
      <c r="V61" s="35">
        <v>0</v>
      </c>
      <c r="W61" s="35">
        <v>0</v>
      </c>
      <c r="X61" s="35">
        <v>36992.24</v>
      </c>
      <c r="Y61" s="35">
        <v>36992.24</v>
      </c>
      <c r="Z61" s="35">
        <v>0</v>
      </c>
      <c r="AA61" s="35">
        <v>36992.24</v>
      </c>
      <c r="AB61" s="35">
        <v>36992.24</v>
      </c>
      <c r="AC61" s="35">
        <v>36992.24</v>
      </c>
      <c r="AD61" s="35">
        <v>1250007.76</v>
      </c>
      <c r="AE61" s="36">
        <v>0.0287</v>
      </c>
      <c r="AF61" s="35">
        <v>1250007.76</v>
      </c>
      <c r="AG61" s="36">
        <v>0.0287</v>
      </c>
      <c r="AH61" s="36">
        <f t="shared" si="0"/>
        <v>0.02874299922299922</v>
      </c>
    </row>
    <row r="62" spans="1:34" ht="25.5" outlineLevel="1" collapsed="1">
      <c r="A62" s="26" t="s">
        <v>83</v>
      </c>
      <c r="B62" s="27" t="s">
        <v>183</v>
      </c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9">
        <v>0</v>
      </c>
      <c r="O62" s="29">
        <v>35000</v>
      </c>
      <c r="P62" s="29">
        <v>0</v>
      </c>
      <c r="Q62" s="35">
        <v>35000</v>
      </c>
      <c r="R62" s="35">
        <v>35000</v>
      </c>
      <c r="S62" s="35">
        <v>35000</v>
      </c>
      <c r="T62" s="35">
        <v>0</v>
      </c>
      <c r="U62" s="35">
        <v>0</v>
      </c>
      <c r="V62" s="35">
        <v>0</v>
      </c>
      <c r="W62" s="35">
        <v>0</v>
      </c>
      <c r="X62" s="35">
        <v>57196.57</v>
      </c>
      <c r="Y62" s="35">
        <v>57196.57</v>
      </c>
      <c r="Z62" s="35">
        <v>0</v>
      </c>
      <c r="AA62" s="35">
        <v>57196.57</v>
      </c>
      <c r="AB62" s="35">
        <v>57196.57</v>
      </c>
      <c r="AC62" s="35">
        <v>57196.57</v>
      </c>
      <c r="AD62" s="35">
        <v>-22196.57</v>
      </c>
      <c r="AE62" s="36">
        <v>1.6342</v>
      </c>
      <c r="AF62" s="35">
        <v>-22196.57</v>
      </c>
      <c r="AG62" s="36">
        <v>1.6342</v>
      </c>
      <c r="AH62" s="36">
        <f t="shared" si="0"/>
        <v>1.6341877142857142</v>
      </c>
    </row>
    <row r="63" spans="1:34" ht="91.5" customHeight="1" hidden="1" outlineLevel="2">
      <c r="A63" s="26" t="s">
        <v>235</v>
      </c>
      <c r="B63" s="27" t="s">
        <v>236</v>
      </c>
      <c r="C63" s="27"/>
      <c r="D63" s="27"/>
      <c r="E63" s="28"/>
      <c r="F63" s="27"/>
      <c r="G63" s="27"/>
      <c r="H63" s="27"/>
      <c r="I63" s="27"/>
      <c r="J63" s="27"/>
      <c r="K63" s="27"/>
      <c r="L63" s="27"/>
      <c r="M63" s="27"/>
      <c r="N63" s="29">
        <v>0</v>
      </c>
      <c r="O63" s="29">
        <v>0</v>
      </c>
      <c r="P63" s="29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6030</v>
      </c>
      <c r="Y63" s="35">
        <v>6030</v>
      </c>
      <c r="Z63" s="35">
        <v>0</v>
      </c>
      <c r="AA63" s="35">
        <v>6030</v>
      </c>
      <c r="AB63" s="35">
        <v>6030</v>
      </c>
      <c r="AC63" s="35">
        <v>6030</v>
      </c>
      <c r="AD63" s="35">
        <v>-6030</v>
      </c>
      <c r="AE63" s="36"/>
      <c r="AF63" s="35">
        <v>-6030</v>
      </c>
      <c r="AG63" s="36"/>
      <c r="AH63" s="36">
        <v>0</v>
      </c>
    </row>
    <row r="64" spans="1:34" ht="51" hidden="1" outlineLevel="2">
      <c r="A64" s="26" t="s">
        <v>85</v>
      </c>
      <c r="B64" s="27" t="s">
        <v>237</v>
      </c>
      <c r="C64" s="27"/>
      <c r="D64" s="27"/>
      <c r="E64" s="28"/>
      <c r="F64" s="27"/>
      <c r="G64" s="27"/>
      <c r="H64" s="27"/>
      <c r="I64" s="27"/>
      <c r="J64" s="27"/>
      <c r="K64" s="27"/>
      <c r="L64" s="27"/>
      <c r="M64" s="27"/>
      <c r="N64" s="29">
        <v>0</v>
      </c>
      <c r="O64" s="29">
        <v>0</v>
      </c>
      <c r="P64" s="29">
        <v>35000</v>
      </c>
      <c r="Q64" s="35">
        <v>35000</v>
      </c>
      <c r="R64" s="35">
        <v>35000</v>
      </c>
      <c r="S64" s="35">
        <v>35000</v>
      </c>
      <c r="T64" s="35">
        <v>0</v>
      </c>
      <c r="U64" s="35">
        <v>0</v>
      </c>
      <c r="V64" s="35">
        <v>0</v>
      </c>
      <c r="W64" s="35">
        <v>0</v>
      </c>
      <c r="X64" s="35">
        <v>51166.57</v>
      </c>
      <c r="Y64" s="35">
        <v>51166.57</v>
      </c>
      <c r="Z64" s="35">
        <v>0</v>
      </c>
      <c r="AA64" s="35">
        <v>51166.57</v>
      </c>
      <c r="AB64" s="35">
        <v>51166.57</v>
      </c>
      <c r="AC64" s="35">
        <v>51166.57</v>
      </c>
      <c r="AD64" s="35">
        <v>-16166.57</v>
      </c>
      <c r="AE64" s="36">
        <v>1.4619</v>
      </c>
      <c r="AF64" s="35">
        <v>-16166.57</v>
      </c>
      <c r="AG64" s="36">
        <v>1.4619</v>
      </c>
      <c r="AH64" s="36">
        <f>Y64/Q64</f>
        <v>1.461902</v>
      </c>
    </row>
    <row r="65" spans="1:34" ht="51" hidden="1" outlineLevel="2">
      <c r="A65" s="26" t="s">
        <v>85</v>
      </c>
      <c r="B65" s="27" t="s">
        <v>84</v>
      </c>
      <c r="C65" s="27"/>
      <c r="D65" s="27"/>
      <c r="E65" s="28"/>
      <c r="F65" s="27"/>
      <c r="G65" s="27"/>
      <c r="H65" s="27"/>
      <c r="I65" s="27"/>
      <c r="J65" s="27"/>
      <c r="K65" s="27"/>
      <c r="L65" s="27"/>
      <c r="M65" s="27"/>
      <c r="N65" s="29">
        <v>0</v>
      </c>
      <c r="O65" s="29">
        <v>35000</v>
      </c>
      <c r="P65" s="29">
        <v>-35000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6"/>
      <c r="AF65" s="35">
        <v>0</v>
      </c>
      <c r="AG65" s="36"/>
      <c r="AH65" s="36">
        <v>0</v>
      </c>
    </row>
    <row r="66" spans="1:34" ht="12.75" outlineLevel="1" collapsed="1">
      <c r="A66" s="26" t="s">
        <v>202</v>
      </c>
      <c r="B66" s="27" t="s">
        <v>203</v>
      </c>
      <c r="C66" s="27"/>
      <c r="D66" s="27"/>
      <c r="E66" s="28"/>
      <c r="F66" s="27"/>
      <c r="G66" s="27"/>
      <c r="H66" s="27"/>
      <c r="I66" s="27"/>
      <c r="J66" s="27"/>
      <c r="K66" s="27"/>
      <c r="L66" s="27"/>
      <c r="M66" s="27"/>
      <c r="N66" s="29">
        <v>0</v>
      </c>
      <c r="O66" s="29">
        <v>0</v>
      </c>
      <c r="P66" s="29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18162.68</v>
      </c>
      <c r="Y66" s="35">
        <v>18162.68</v>
      </c>
      <c r="Z66" s="35">
        <v>0</v>
      </c>
      <c r="AA66" s="35">
        <v>18162.68</v>
      </c>
      <c r="AB66" s="35">
        <v>18162.68</v>
      </c>
      <c r="AC66" s="35">
        <v>18162.68</v>
      </c>
      <c r="AD66" s="35">
        <v>-18162.68</v>
      </c>
      <c r="AE66" s="36"/>
      <c r="AF66" s="35">
        <v>-18162.68</v>
      </c>
      <c r="AG66" s="36"/>
      <c r="AH66" s="36">
        <v>0</v>
      </c>
    </row>
    <row r="67" spans="1:34" ht="25.5" hidden="1" outlineLevel="2">
      <c r="A67" s="26" t="s">
        <v>238</v>
      </c>
      <c r="B67" s="27" t="s">
        <v>239</v>
      </c>
      <c r="C67" s="27"/>
      <c r="D67" s="27"/>
      <c r="E67" s="28"/>
      <c r="F67" s="27"/>
      <c r="G67" s="27"/>
      <c r="H67" s="27"/>
      <c r="I67" s="27"/>
      <c r="J67" s="27"/>
      <c r="K67" s="27"/>
      <c r="L67" s="27"/>
      <c r="M67" s="27"/>
      <c r="N67" s="29">
        <v>0</v>
      </c>
      <c r="O67" s="29">
        <v>0</v>
      </c>
      <c r="P67" s="29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6"/>
      <c r="AF67" s="35">
        <v>0</v>
      </c>
      <c r="AG67" s="36"/>
      <c r="AH67" s="36">
        <v>0</v>
      </c>
    </row>
    <row r="68" spans="1:34" ht="38.25" hidden="1" outlineLevel="2">
      <c r="A68" s="26" t="s">
        <v>204</v>
      </c>
      <c r="B68" s="27" t="s">
        <v>205</v>
      </c>
      <c r="C68" s="27"/>
      <c r="D68" s="27"/>
      <c r="E68" s="28"/>
      <c r="F68" s="27"/>
      <c r="G68" s="27"/>
      <c r="H68" s="27"/>
      <c r="I68" s="27"/>
      <c r="J68" s="27"/>
      <c r="K68" s="27"/>
      <c r="L68" s="27"/>
      <c r="M68" s="27"/>
      <c r="N68" s="29">
        <v>0</v>
      </c>
      <c r="O68" s="29">
        <v>0</v>
      </c>
      <c r="P68" s="29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17462.68</v>
      </c>
      <c r="Y68" s="35">
        <v>17462.68</v>
      </c>
      <c r="Z68" s="35">
        <v>0</v>
      </c>
      <c r="AA68" s="35">
        <v>17462.68</v>
      </c>
      <c r="AB68" s="35">
        <v>17462.68</v>
      </c>
      <c r="AC68" s="35">
        <v>17462.68</v>
      </c>
      <c r="AD68" s="35">
        <v>-17462.68</v>
      </c>
      <c r="AE68" s="36"/>
      <c r="AF68" s="35">
        <v>-17462.68</v>
      </c>
      <c r="AG68" s="36"/>
      <c r="AH68" s="36">
        <v>0</v>
      </c>
    </row>
    <row r="69" spans="1:34" ht="12.75" hidden="1" outlineLevel="2">
      <c r="A69" s="26" t="s">
        <v>266</v>
      </c>
      <c r="B69" s="27" t="s">
        <v>267</v>
      </c>
      <c r="C69" s="27"/>
      <c r="D69" s="27"/>
      <c r="E69" s="28"/>
      <c r="F69" s="27"/>
      <c r="G69" s="27"/>
      <c r="H69" s="27"/>
      <c r="I69" s="27"/>
      <c r="J69" s="27"/>
      <c r="K69" s="27"/>
      <c r="L69" s="27"/>
      <c r="M69" s="27"/>
      <c r="N69" s="29">
        <v>0</v>
      </c>
      <c r="O69" s="29">
        <v>0</v>
      </c>
      <c r="P69" s="29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700</v>
      </c>
      <c r="Y69" s="35">
        <v>700</v>
      </c>
      <c r="Z69" s="35">
        <v>0</v>
      </c>
      <c r="AA69" s="35">
        <v>700</v>
      </c>
      <c r="AB69" s="35">
        <v>700</v>
      </c>
      <c r="AC69" s="35">
        <v>700</v>
      </c>
      <c r="AD69" s="35">
        <v>-700</v>
      </c>
      <c r="AE69" s="36"/>
      <c r="AF69" s="35">
        <v>-700</v>
      </c>
      <c r="AG69" s="36"/>
      <c r="AH69" s="36">
        <v>0</v>
      </c>
    </row>
    <row r="70" spans="1:34" ht="12.75" outlineLevel="1" collapsed="1">
      <c r="A70" s="26" t="s">
        <v>86</v>
      </c>
      <c r="B70" s="27" t="s">
        <v>184</v>
      </c>
      <c r="C70" s="27"/>
      <c r="D70" s="27"/>
      <c r="E70" s="28"/>
      <c r="F70" s="27"/>
      <c r="G70" s="27"/>
      <c r="H70" s="27"/>
      <c r="I70" s="27"/>
      <c r="J70" s="27"/>
      <c r="K70" s="27"/>
      <c r="L70" s="27"/>
      <c r="M70" s="27"/>
      <c r="N70" s="29">
        <v>0</v>
      </c>
      <c r="O70" s="29">
        <v>0</v>
      </c>
      <c r="P70" s="29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3134.32</v>
      </c>
      <c r="Y70" s="35">
        <v>3134.32</v>
      </c>
      <c r="Z70" s="35">
        <v>0</v>
      </c>
      <c r="AA70" s="35">
        <v>3134.32</v>
      </c>
      <c r="AB70" s="35">
        <v>3134.32</v>
      </c>
      <c r="AC70" s="35">
        <v>3134.32</v>
      </c>
      <c r="AD70" s="35">
        <v>-3134.32</v>
      </c>
      <c r="AE70" s="36"/>
      <c r="AF70" s="35">
        <v>-3134.32</v>
      </c>
      <c r="AG70" s="36"/>
      <c r="AH70" s="36">
        <v>0</v>
      </c>
    </row>
    <row r="71" spans="1:34" ht="25.5" hidden="1" outlineLevel="2">
      <c r="A71" s="26" t="s">
        <v>88</v>
      </c>
      <c r="B71" s="27" t="s">
        <v>87</v>
      </c>
      <c r="C71" s="27"/>
      <c r="D71" s="27"/>
      <c r="E71" s="28"/>
      <c r="F71" s="27"/>
      <c r="G71" s="27"/>
      <c r="H71" s="27"/>
      <c r="I71" s="27"/>
      <c r="J71" s="27"/>
      <c r="K71" s="27"/>
      <c r="L71" s="27"/>
      <c r="M71" s="27"/>
      <c r="N71" s="29">
        <v>0</v>
      </c>
      <c r="O71" s="29">
        <v>0</v>
      </c>
      <c r="P71" s="29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3134.32</v>
      </c>
      <c r="Y71" s="35">
        <v>3134.32</v>
      </c>
      <c r="Z71" s="35">
        <v>0</v>
      </c>
      <c r="AA71" s="35">
        <v>3134.32</v>
      </c>
      <c r="AB71" s="35">
        <v>3134.32</v>
      </c>
      <c r="AC71" s="35">
        <v>3134.32</v>
      </c>
      <c r="AD71" s="35">
        <v>-3134.32</v>
      </c>
      <c r="AE71" s="36"/>
      <c r="AF71" s="35">
        <v>-3134.32</v>
      </c>
      <c r="AG71" s="36"/>
      <c r="AH71" s="36">
        <v>0</v>
      </c>
    </row>
    <row r="72" spans="1:34" ht="12.75" collapsed="1">
      <c r="A72" s="26" t="s">
        <v>89</v>
      </c>
      <c r="B72" s="27" t="s">
        <v>185</v>
      </c>
      <c r="C72" s="27"/>
      <c r="D72" s="27"/>
      <c r="E72" s="28"/>
      <c r="F72" s="27"/>
      <c r="G72" s="27"/>
      <c r="H72" s="27"/>
      <c r="I72" s="27"/>
      <c r="J72" s="27"/>
      <c r="K72" s="27"/>
      <c r="L72" s="27"/>
      <c r="M72" s="27"/>
      <c r="N72" s="29">
        <v>0</v>
      </c>
      <c r="O72" s="29">
        <v>468232800</v>
      </c>
      <c r="P72" s="29">
        <v>71153695.22</v>
      </c>
      <c r="Q72" s="35">
        <v>539386495.22</v>
      </c>
      <c r="R72" s="35">
        <v>539386495.22</v>
      </c>
      <c r="S72" s="35">
        <v>539386495.22</v>
      </c>
      <c r="T72" s="35">
        <v>0</v>
      </c>
      <c r="U72" s="35">
        <v>0</v>
      </c>
      <c r="V72" s="35">
        <v>0</v>
      </c>
      <c r="W72" s="35">
        <v>0</v>
      </c>
      <c r="X72" s="35">
        <v>308157906.95</v>
      </c>
      <c r="Y72" s="35">
        <v>308157906.95</v>
      </c>
      <c r="Z72" s="35">
        <v>0</v>
      </c>
      <c r="AA72" s="35">
        <v>308157906.95</v>
      </c>
      <c r="AB72" s="35">
        <v>308157906.95</v>
      </c>
      <c r="AC72" s="35">
        <v>308157906.95</v>
      </c>
      <c r="AD72" s="35">
        <v>231228588.27</v>
      </c>
      <c r="AE72" s="36">
        <v>0.5713</v>
      </c>
      <c r="AF72" s="35">
        <v>231228588.27</v>
      </c>
      <c r="AG72" s="36">
        <v>0.5713</v>
      </c>
      <c r="AH72" s="36">
        <f aca="true" t="shared" si="1" ref="AH72:AH91">Y72/Q72</f>
        <v>0.5713118694681285</v>
      </c>
    </row>
    <row r="73" spans="1:34" ht="38.25" outlineLevel="1">
      <c r="A73" s="26" t="s">
        <v>90</v>
      </c>
      <c r="B73" s="27" t="s">
        <v>186</v>
      </c>
      <c r="C73" s="27"/>
      <c r="D73" s="27"/>
      <c r="E73" s="28"/>
      <c r="F73" s="27"/>
      <c r="G73" s="27"/>
      <c r="H73" s="27"/>
      <c r="I73" s="27"/>
      <c r="J73" s="27"/>
      <c r="K73" s="27"/>
      <c r="L73" s="27"/>
      <c r="M73" s="27"/>
      <c r="N73" s="29">
        <v>0</v>
      </c>
      <c r="O73" s="29">
        <v>468232800</v>
      </c>
      <c r="P73" s="29">
        <v>71153695.22</v>
      </c>
      <c r="Q73" s="35">
        <v>539386495.22</v>
      </c>
      <c r="R73" s="35">
        <v>539386495.22</v>
      </c>
      <c r="S73" s="35">
        <v>539386495.22</v>
      </c>
      <c r="T73" s="35">
        <v>0</v>
      </c>
      <c r="U73" s="35">
        <v>0</v>
      </c>
      <c r="V73" s="35">
        <v>0</v>
      </c>
      <c r="W73" s="35">
        <v>0</v>
      </c>
      <c r="X73" s="35">
        <v>313059085.24</v>
      </c>
      <c r="Y73" s="35">
        <v>313059085.24</v>
      </c>
      <c r="Z73" s="35">
        <v>0</v>
      </c>
      <c r="AA73" s="35">
        <v>313059085.24</v>
      </c>
      <c r="AB73" s="35">
        <v>313059085.24</v>
      </c>
      <c r="AC73" s="35">
        <v>313059085.24</v>
      </c>
      <c r="AD73" s="35">
        <v>226327409.98</v>
      </c>
      <c r="AE73" s="36">
        <v>0.5804</v>
      </c>
      <c r="AF73" s="35">
        <v>226327409.98</v>
      </c>
      <c r="AG73" s="36">
        <v>0.5804</v>
      </c>
      <c r="AH73" s="36">
        <f t="shared" si="1"/>
        <v>0.5803984490051282</v>
      </c>
    </row>
    <row r="74" spans="1:34" ht="25.5" hidden="1" outlineLevel="2">
      <c r="A74" s="26" t="s">
        <v>92</v>
      </c>
      <c r="B74" s="27" t="s">
        <v>91</v>
      </c>
      <c r="C74" s="27"/>
      <c r="D74" s="27"/>
      <c r="E74" s="28"/>
      <c r="F74" s="27"/>
      <c r="G74" s="27"/>
      <c r="H74" s="27"/>
      <c r="I74" s="27"/>
      <c r="J74" s="27"/>
      <c r="K74" s="27"/>
      <c r="L74" s="27"/>
      <c r="M74" s="27"/>
      <c r="N74" s="29">
        <v>0</v>
      </c>
      <c r="O74" s="29">
        <v>143163000</v>
      </c>
      <c r="P74" s="29">
        <v>-5055000</v>
      </c>
      <c r="Q74" s="35">
        <v>138108000</v>
      </c>
      <c r="R74" s="35">
        <v>138108000</v>
      </c>
      <c r="S74" s="35">
        <v>138108000</v>
      </c>
      <c r="T74" s="35">
        <v>0</v>
      </c>
      <c r="U74" s="35">
        <v>0</v>
      </c>
      <c r="V74" s="35">
        <v>0</v>
      </c>
      <c r="W74" s="35">
        <v>0</v>
      </c>
      <c r="X74" s="35">
        <v>80564000</v>
      </c>
      <c r="Y74" s="35">
        <v>80564000</v>
      </c>
      <c r="Z74" s="35">
        <v>0</v>
      </c>
      <c r="AA74" s="35">
        <v>80564000</v>
      </c>
      <c r="AB74" s="35">
        <v>80564000</v>
      </c>
      <c r="AC74" s="35">
        <v>80564000</v>
      </c>
      <c r="AD74" s="35">
        <v>57544000</v>
      </c>
      <c r="AE74" s="36">
        <v>0.5833</v>
      </c>
      <c r="AF74" s="35">
        <v>57544000</v>
      </c>
      <c r="AG74" s="36">
        <v>0.5833</v>
      </c>
      <c r="AH74" s="36">
        <f t="shared" si="1"/>
        <v>0.5833405740435021</v>
      </c>
    </row>
    <row r="75" spans="1:34" ht="51" hidden="1" outlineLevel="2">
      <c r="A75" s="26" t="s">
        <v>240</v>
      </c>
      <c r="B75" s="27" t="s">
        <v>241</v>
      </c>
      <c r="C75" s="27"/>
      <c r="D75" s="27"/>
      <c r="E75" s="28"/>
      <c r="F75" s="27"/>
      <c r="G75" s="27"/>
      <c r="H75" s="27"/>
      <c r="I75" s="27"/>
      <c r="J75" s="27"/>
      <c r="K75" s="27"/>
      <c r="L75" s="27"/>
      <c r="M75" s="27"/>
      <c r="N75" s="29">
        <v>0</v>
      </c>
      <c r="O75" s="29">
        <v>0</v>
      </c>
      <c r="P75" s="29">
        <v>118000</v>
      </c>
      <c r="Q75" s="35">
        <v>118000</v>
      </c>
      <c r="R75" s="35">
        <v>118000</v>
      </c>
      <c r="S75" s="35">
        <v>118000</v>
      </c>
      <c r="T75" s="35">
        <v>0</v>
      </c>
      <c r="U75" s="35">
        <v>0</v>
      </c>
      <c r="V75" s="35">
        <v>0</v>
      </c>
      <c r="W75" s="35">
        <v>0</v>
      </c>
      <c r="X75" s="35">
        <v>118000</v>
      </c>
      <c r="Y75" s="35">
        <v>118000</v>
      </c>
      <c r="Z75" s="35">
        <v>0</v>
      </c>
      <c r="AA75" s="35">
        <v>118000</v>
      </c>
      <c r="AB75" s="35">
        <v>118000</v>
      </c>
      <c r="AC75" s="35">
        <v>118000</v>
      </c>
      <c r="AD75" s="35">
        <v>0</v>
      </c>
      <c r="AE75" s="36">
        <v>1</v>
      </c>
      <c r="AF75" s="35">
        <v>0</v>
      </c>
      <c r="AG75" s="36">
        <v>1</v>
      </c>
      <c r="AH75" s="36">
        <f t="shared" si="1"/>
        <v>1</v>
      </c>
    </row>
    <row r="76" spans="1:34" ht="28.5" customHeight="1" hidden="1" outlineLevel="2">
      <c r="A76" s="26" t="s">
        <v>94</v>
      </c>
      <c r="B76" s="27" t="s">
        <v>93</v>
      </c>
      <c r="C76" s="27"/>
      <c r="D76" s="27"/>
      <c r="E76" s="28"/>
      <c r="F76" s="27"/>
      <c r="G76" s="27"/>
      <c r="H76" s="27"/>
      <c r="I76" s="27"/>
      <c r="J76" s="27"/>
      <c r="K76" s="27"/>
      <c r="L76" s="27"/>
      <c r="M76" s="27"/>
      <c r="N76" s="29">
        <v>0</v>
      </c>
      <c r="O76" s="29">
        <v>537300</v>
      </c>
      <c r="P76" s="29">
        <v>0</v>
      </c>
      <c r="Q76" s="35">
        <v>537300</v>
      </c>
      <c r="R76" s="35">
        <v>537300</v>
      </c>
      <c r="S76" s="35">
        <v>537300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537300</v>
      </c>
      <c r="AE76" s="36">
        <v>0</v>
      </c>
      <c r="AF76" s="35">
        <v>537300</v>
      </c>
      <c r="AG76" s="36">
        <v>0</v>
      </c>
      <c r="AH76" s="36">
        <f t="shared" si="1"/>
        <v>0</v>
      </c>
    </row>
    <row r="77" spans="1:34" ht="51" hidden="1" outlineLevel="2">
      <c r="A77" s="26" t="s">
        <v>242</v>
      </c>
      <c r="B77" s="27" t="s">
        <v>95</v>
      </c>
      <c r="C77" s="27"/>
      <c r="D77" s="27"/>
      <c r="E77" s="28"/>
      <c r="F77" s="27"/>
      <c r="G77" s="27"/>
      <c r="H77" s="27"/>
      <c r="I77" s="27"/>
      <c r="J77" s="27"/>
      <c r="K77" s="27"/>
      <c r="L77" s="27"/>
      <c r="M77" s="27"/>
      <c r="N77" s="29">
        <v>0</v>
      </c>
      <c r="O77" s="29">
        <v>2184800</v>
      </c>
      <c r="P77" s="29">
        <v>1311300</v>
      </c>
      <c r="Q77" s="35">
        <v>3496100</v>
      </c>
      <c r="R77" s="35">
        <v>3496100</v>
      </c>
      <c r="S77" s="35">
        <v>3496100</v>
      </c>
      <c r="T77" s="35">
        <v>0</v>
      </c>
      <c r="U77" s="35">
        <v>0</v>
      </c>
      <c r="V77" s="35">
        <v>0</v>
      </c>
      <c r="W77" s="35">
        <v>0</v>
      </c>
      <c r="X77" s="35">
        <v>976700</v>
      </c>
      <c r="Y77" s="35">
        <v>976700</v>
      </c>
      <c r="Z77" s="35">
        <v>0</v>
      </c>
      <c r="AA77" s="35">
        <v>976700</v>
      </c>
      <c r="AB77" s="35">
        <v>976700</v>
      </c>
      <c r="AC77" s="35">
        <v>976700</v>
      </c>
      <c r="AD77" s="35">
        <v>2519400</v>
      </c>
      <c r="AE77" s="36">
        <v>0.2794</v>
      </c>
      <c r="AF77" s="35">
        <v>2519400</v>
      </c>
      <c r="AG77" s="36">
        <v>0.2794</v>
      </c>
      <c r="AH77" s="36">
        <f t="shared" si="1"/>
        <v>0.2793684391178742</v>
      </c>
    </row>
    <row r="78" spans="1:34" ht="76.5" hidden="1" outlineLevel="2">
      <c r="A78" s="26" t="s">
        <v>268</v>
      </c>
      <c r="B78" s="27" t="s">
        <v>256</v>
      </c>
      <c r="C78" s="27"/>
      <c r="D78" s="27"/>
      <c r="E78" s="28"/>
      <c r="F78" s="27"/>
      <c r="G78" s="27"/>
      <c r="H78" s="27"/>
      <c r="I78" s="27"/>
      <c r="J78" s="27"/>
      <c r="K78" s="27"/>
      <c r="L78" s="27"/>
      <c r="M78" s="27"/>
      <c r="N78" s="29">
        <v>0</v>
      </c>
      <c r="O78" s="29">
        <v>0</v>
      </c>
      <c r="P78" s="29">
        <v>8910971</v>
      </c>
      <c r="Q78" s="35">
        <v>8910971</v>
      </c>
      <c r="R78" s="35">
        <v>8910971</v>
      </c>
      <c r="S78" s="35">
        <v>8910971</v>
      </c>
      <c r="T78" s="35">
        <v>0</v>
      </c>
      <c r="U78" s="35">
        <v>0</v>
      </c>
      <c r="V78" s="35">
        <v>0</v>
      </c>
      <c r="W78" s="35">
        <v>0</v>
      </c>
      <c r="X78" s="35">
        <v>8910971</v>
      </c>
      <c r="Y78" s="35">
        <v>8910971</v>
      </c>
      <c r="Z78" s="35">
        <v>0</v>
      </c>
      <c r="AA78" s="35">
        <v>8910971</v>
      </c>
      <c r="AB78" s="35">
        <v>8910971</v>
      </c>
      <c r="AC78" s="35">
        <v>8910971</v>
      </c>
      <c r="AD78" s="35">
        <v>0</v>
      </c>
      <c r="AE78" s="36">
        <v>1</v>
      </c>
      <c r="AF78" s="35">
        <v>0</v>
      </c>
      <c r="AG78" s="36">
        <v>1</v>
      </c>
      <c r="AH78" s="36">
        <f t="shared" si="1"/>
        <v>1</v>
      </c>
    </row>
    <row r="79" spans="1:34" ht="39.75" customHeight="1" hidden="1" outlineLevel="2">
      <c r="A79" s="26" t="s">
        <v>269</v>
      </c>
      <c r="B79" s="27" t="s">
        <v>257</v>
      </c>
      <c r="C79" s="27"/>
      <c r="D79" s="27"/>
      <c r="E79" s="28"/>
      <c r="F79" s="27"/>
      <c r="G79" s="27"/>
      <c r="H79" s="27"/>
      <c r="I79" s="27"/>
      <c r="J79" s="27"/>
      <c r="K79" s="27"/>
      <c r="L79" s="27"/>
      <c r="M79" s="27"/>
      <c r="N79" s="29">
        <v>0</v>
      </c>
      <c r="O79" s="29">
        <v>0</v>
      </c>
      <c r="P79" s="29">
        <v>2574124.22</v>
      </c>
      <c r="Q79" s="35">
        <v>2574124.22</v>
      </c>
      <c r="R79" s="35">
        <v>2574124.22</v>
      </c>
      <c r="S79" s="35">
        <v>2574124.22</v>
      </c>
      <c r="T79" s="35">
        <v>0</v>
      </c>
      <c r="U79" s="35">
        <v>0</v>
      </c>
      <c r="V79" s="35">
        <v>0</v>
      </c>
      <c r="W79" s="35">
        <v>0</v>
      </c>
      <c r="X79" s="35">
        <v>2574124.22</v>
      </c>
      <c r="Y79" s="35">
        <v>2574124.22</v>
      </c>
      <c r="Z79" s="35">
        <v>0</v>
      </c>
      <c r="AA79" s="35">
        <v>2574124.22</v>
      </c>
      <c r="AB79" s="35">
        <v>2574124.22</v>
      </c>
      <c r="AC79" s="35">
        <v>2574124.22</v>
      </c>
      <c r="AD79" s="35">
        <v>0</v>
      </c>
      <c r="AE79" s="36">
        <v>1</v>
      </c>
      <c r="AF79" s="35">
        <v>0</v>
      </c>
      <c r="AG79" s="36">
        <v>1</v>
      </c>
      <c r="AH79" s="36">
        <f t="shared" si="1"/>
        <v>1</v>
      </c>
    </row>
    <row r="80" spans="1:34" ht="38.25" hidden="1" outlineLevel="2">
      <c r="A80" s="26" t="s">
        <v>258</v>
      </c>
      <c r="B80" s="27" t="s">
        <v>259</v>
      </c>
      <c r="C80" s="27"/>
      <c r="D80" s="27"/>
      <c r="E80" s="28"/>
      <c r="F80" s="27"/>
      <c r="G80" s="27"/>
      <c r="H80" s="27"/>
      <c r="I80" s="27"/>
      <c r="J80" s="27"/>
      <c r="K80" s="27"/>
      <c r="L80" s="27"/>
      <c r="M80" s="27"/>
      <c r="N80" s="29">
        <v>0</v>
      </c>
      <c r="O80" s="29">
        <v>0</v>
      </c>
      <c r="P80" s="29">
        <v>20447600</v>
      </c>
      <c r="Q80" s="35">
        <v>20447600</v>
      </c>
      <c r="R80" s="35">
        <v>20447600</v>
      </c>
      <c r="S80" s="35">
        <v>20447600</v>
      </c>
      <c r="T80" s="35">
        <v>0</v>
      </c>
      <c r="U80" s="35">
        <v>0</v>
      </c>
      <c r="V80" s="35">
        <v>0</v>
      </c>
      <c r="W80" s="35">
        <v>0</v>
      </c>
      <c r="X80" s="35">
        <v>20447600</v>
      </c>
      <c r="Y80" s="35">
        <v>20447600</v>
      </c>
      <c r="Z80" s="35">
        <v>0</v>
      </c>
      <c r="AA80" s="35">
        <v>20447600</v>
      </c>
      <c r="AB80" s="35">
        <v>20447600</v>
      </c>
      <c r="AC80" s="35">
        <v>20447600</v>
      </c>
      <c r="AD80" s="35">
        <v>0</v>
      </c>
      <c r="AE80" s="36">
        <v>1</v>
      </c>
      <c r="AF80" s="35">
        <v>0</v>
      </c>
      <c r="AG80" s="36">
        <v>1</v>
      </c>
      <c r="AH80" s="36">
        <f t="shared" si="1"/>
        <v>1</v>
      </c>
    </row>
    <row r="81" spans="1:34" ht="25.5" hidden="1" outlineLevel="2">
      <c r="A81" s="26" t="s">
        <v>97</v>
      </c>
      <c r="B81" s="27" t="s">
        <v>96</v>
      </c>
      <c r="C81" s="27"/>
      <c r="D81" s="27"/>
      <c r="E81" s="28"/>
      <c r="F81" s="27"/>
      <c r="G81" s="27"/>
      <c r="H81" s="27"/>
      <c r="I81" s="27"/>
      <c r="J81" s="27"/>
      <c r="K81" s="27"/>
      <c r="L81" s="27"/>
      <c r="M81" s="27"/>
      <c r="N81" s="29">
        <v>0</v>
      </c>
      <c r="O81" s="29">
        <v>91152800</v>
      </c>
      <c r="P81" s="29">
        <v>23662100</v>
      </c>
      <c r="Q81" s="35">
        <v>114814900</v>
      </c>
      <c r="R81" s="35">
        <v>114814900</v>
      </c>
      <c r="S81" s="35">
        <v>114814900</v>
      </c>
      <c r="T81" s="35">
        <v>0</v>
      </c>
      <c r="U81" s="35">
        <v>0</v>
      </c>
      <c r="V81" s="35">
        <v>0</v>
      </c>
      <c r="W81" s="35">
        <v>0</v>
      </c>
      <c r="X81" s="35">
        <v>44157100</v>
      </c>
      <c r="Y81" s="35">
        <v>44157100</v>
      </c>
      <c r="Z81" s="35">
        <v>0</v>
      </c>
      <c r="AA81" s="35">
        <v>44157100</v>
      </c>
      <c r="AB81" s="35">
        <v>44157100</v>
      </c>
      <c r="AC81" s="35">
        <v>44157100</v>
      </c>
      <c r="AD81" s="35">
        <v>70657800</v>
      </c>
      <c r="AE81" s="36">
        <v>0.3846</v>
      </c>
      <c r="AF81" s="35">
        <v>70657800</v>
      </c>
      <c r="AG81" s="36">
        <v>0.3846</v>
      </c>
      <c r="AH81" s="36">
        <f t="shared" si="1"/>
        <v>0.38459381143039795</v>
      </c>
    </row>
    <row r="82" spans="1:34" ht="38.25" hidden="1" outlineLevel="2">
      <c r="A82" s="26" t="s">
        <v>99</v>
      </c>
      <c r="B82" s="27" t="s">
        <v>98</v>
      </c>
      <c r="C82" s="27"/>
      <c r="D82" s="27"/>
      <c r="E82" s="28"/>
      <c r="F82" s="27"/>
      <c r="G82" s="27"/>
      <c r="H82" s="27"/>
      <c r="I82" s="27"/>
      <c r="J82" s="27"/>
      <c r="K82" s="27"/>
      <c r="L82" s="27"/>
      <c r="M82" s="27"/>
      <c r="N82" s="29">
        <v>0</v>
      </c>
      <c r="O82" s="29">
        <v>7334000</v>
      </c>
      <c r="P82" s="29">
        <v>0</v>
      </c>
      <c r="Q82" s="35">
        <v>7334000</v>
      </c>
      <c r="R82" s="35">
        <v>7334000</v>
      </c>
      <c r="S82" s="35">
        <v>7334000</v>
      </c>
      <c r="T82" s="35">
        <v>0</v>
      </c>
      <c r="U82" s="35">
        <v>0</v>
      </c>
      <c r="V82" s="35">
        <v>0</v>
      </c>
      <c r="W82" s="35">
        <v>0</v>
      </c>
      <c r="X82" s="35">
        <v>3791000</v>
      </c>
      <c r="Y82" s="35">
        <v>3791000</v>
      </c>
      <c r="Z82" s="35">
        <v>0</v>
      </c>
      <c r="AA82" s="35">
        <v>3791000</v>
      </c>
      <c r="AB82" s="35">
        <v>3791000</v>
      </c>
      <c r="AC82" s="35">
        <v>3791000</v>
      </c>
      <c r="AD82" s="35">
        <v>3543000</v>
      </c>
      <c r="AE82" s="36">
        <v>0.5169</v>
      </c>
      <c r="AF82" s="35">
        <v>3543000</v>
      </c>
      <c r="AG82" s="36">
        <v>0.5169</v>
      </c>
      <c r="AH82" s="36">
        <f t="shared" si="1"/>
        <v>0.5169075538587401</v>
      </c>
    </row>
    <row r="83" spans="1:34" ht="12.75" hidden="1" outlineLevel="2">
      <c r="A83" s="26" t="s">
        <v>187</v>
      </c>
      <c r="B83" s="27" t="s">
        <v>188</v>
      </c>
      <c r="C83" s="27"/>
      <c r="D83" s="27"/>
      <c r="E83" s="28"/>
      <c r="F83" s="27"/>
      <c r="G83" s="27"/>
      <c r="H83" s="27"/>
      <c r="I83" s="27"/>
      <c r="J83" s="27"/>
      <c r="K83" s="27"/>
      <c r="L83" s="27"/>
      <c r="M83" s="27"/>
      <c r="N83" s="29">
        <v>0</v>
      </c>
      <c r="O83" s="29">
        <v>13300</v>
      </c>
      <c r="P83" s="29">
        <v>0</v>
      </c>
      <c r="Q83" s="35">
        <v>13300</v>
      </c>
      <c r="R83" s="35">
        <v>13300</v>
      </c>
      <c r="S83" s="35">
        <v>13300</v>
      </c>
      <c r="T83" s="35">
        <v>0</v>
      </c>
      <c r="U83" s="35">
        <v>0</v>
      </c>
      <c r="V83" s="35">
        <v>0</v>
      </c>
      <c r="W83" s="35">
        <v>0</v>
      </c>
      <c r="X83" s="35">
        <v>13300</v>
      </c>
      <c r="Y83" s="35">
        <v>13300</v>
      </c>
      <c r="Z83" s="35">
        <v>0</v>
      </c>
      <c r="AA83" s="35">
        <v>13300</v>
      </c>
      <c r="AB83" s="35">
        <v>13300</v>
      </c>
      <c r="AC83" s="35">
        <v>13300</v>
      </c>
      <c r="AD83" s="35">
        <v>0</v>
      </c>
      <c r="AE83" s="36">
        <v>1</v>
      </c>
      <c r="AF83" s="35">
        <v>0</v>
      </c>
      <c r="AG83" s="36">
        <v>1</v>
      </c>
      <c r="AH83" s="36">
        <f t="shared" si="1"/>
        <v>1</v>
      </c>
    </row>
    <row r="84" spans="1:34" ht="39.75" customHeight="1" hidden="1" outlineLevel="2">
      <c r="A84" s="26" t="s">
        <v>101</v>
      </c>
      <c r="B84" s="27" t="s">
        <v>100</v>
      </c>
      <c r="C84" s="27"/>
      <c r="D84" s="27"/>
      <c r="E84" s="28"/>
      <c r="F84" s="27"/>
      <c r="G84" s="27"/>
      <c r="H84" s="27"/>
      <c r="I84" s="27"/>
      <c r="J84" s="27"/>
      <c r="K84" s="27"/>
      <c r="L84" s="27"/>
      <c r="M84" s="27"/>
      <c r="N84" s="29">
        <v>0</v>
      </c>
      <c r="O84" s="29">
        <v>1193200</v>
      </c>
      <c r="P84" s="29">
        <v>0</v>
      </c>
      <c r="Q84" s="35">
        <v>1193200</v>
      </c>
      <c r="R84" s="35">
        <v>1193200</v>
      </c>
      <c r="S84" s="35">
        <v>1193200</v>
      </c>
      <c r="T84" s="35">
        <v>0</v>
      </c>
      <c r="U84" s="35">
        <v>0</v>
      </c>
      <c r="V84" s="35">
        <v>0</v>
      </c>
      <c r="W84" s="35">
        <v>0</v>
      </c>
      <c r="X84" s="35">
        <v>894600</v>
      </c>
      <c r="Y84" s="35">
        <v>894600</v>
      </c>
      <c r="Z84" s="35">
        <v>0</v>
      </c>
      <c r="AA84" s="35">
        <v>894600</v>
      </c>
      <c r="AB84" s="35">
        <v>894600</v>
      </c>
      <c r="AC84" s="35">
        <v>894600</v>
      </c>
      <c r="AD84" s="35">
        <v>298600</v>
      </c>
      <c r="AE84" s="36">
        <v>0.7497</v>
      </c>
      <c r="AF84" s="35">
        <v>298600</v>
      </c>
      <c r="AG84" s="36">
        <v>0.7497</v>
      </c>
      <c r="AH84" s="36">
        <f t="shared" si="1"/>
        <v>0.7497485752598055</v>
      </c>
    </row>
    <row r="85" spans="1:34" ht="38.25" hidden="1" outlineLevel="2">
      <c r="A85" s="26" t="s">
        <v>103</v>
      </c>
      <c r="B85" s="27" t="s">
        <v>102</v>
      </c>
      <c r="C85" s="27"/>
      <c r="D85" s="27"/>
      <c r="E85" s="28"/>
      <c r="F85" s="27"/>
      <c r="G85" s="27"/>
      <c r="H85" s="27"/>
      <c r="I85" s="27"/>
      <c r="J85" s="27"/>
      <c r="K85" s="27"/>
      <c r="L85" s="27"/>
      <c r="M85" s="27"/>
      <c r="N85" s="29">
        <v>0</v>
      </c>
      <c r="O85" s="29">
        <v>2574300</v>
      </c>
      <c r="P85" s="29">
        <v>21000</v>
      </c>
      <c r="Q85" s="35">
        <v>2595300</v>
      </c>
      <c r="R85" s="35">
        <v>2595300</v>
      </c>
      <c r="S85" s="35">
        <v>2595300</v>
      </c>
      <c r="T85" s="35">
        <v>0</v>
      </c>
      <c r="U85" s="35">
        <v>0</v>
      </c>
      <c r="V85" s="35">
        <v>0</v>
      </c>
      <c r="W85" s="35">
        <v>0</v>
      </c>
      <c r="X85" s="35">
        <v>1894569</v>
      </c>
      <c r="Y85" s="35">
        <v>1894569</v>
      </c>
      <c r="Z85" s="35">
        <v>0</v>
      </c>
      <c r="AA85" s="35">
        <v>1894569</v>
      </c>
      <c r="AB85" s="35">
        <v>1894569</v>
      </c>
      <c r="AC85" s="35">
        <v>1894569</v>
      </c>
      <c r="AD85" s="35">
        <v>700731</v>
      </c>
      <c r="AE85" s="36">
        <v>0.73</v>
      </c>
      <c r="AF85" s="35">
        <v>700731</v>
      </c>
      <c r="AG85" s="36">
        <v>0.73</v>
      </c>
      <c r="AH85" s="36">
        <f t="shared" si="1"/>
        <v>0.73</v>
      </c>
    </row>
    <row r="86" spans="1:34" ht="38.25" hidden="1" outlineLevel="2">
      <c r="A86" s="26" t="s">
        <v>105</v>
      </c>
      <c r="B86" s="27" t="s">
        <v>104</v>
      </c>
      <c r="C86" s="27"/>
      <c r="D86" s="27"/>
      <c r="E86" s="28"/>
      <c r="F86" s="27"/>
      <c r="G86" s="27"/>
      <c r="H86" s="27"/>
      <c r="I86" s="27"/>
      <c r="J86" s="27"/>
      <c r="K86" s="27"/>
      <c r="L86" s="27"/>
      <c r="M86" s="27"/>
      <c r="N86" s="29">
        <v>0</v>
      </c>
      <c r="O86" s="29">
        <v>9162000</v>
      </c>
      <c r="P86" s="29">
        <v>0</v>
      </c>
      <c r="Q86" s="35">
        <v>9162000</v>
      </c>
      <c r="R86" s="35">
        <v>9162000</v>
      </c>
      <c r="S86" s="35">
        <v>9162000</v>
      </c>
      <c r="T86" s="35">
        <v>0</v>
      </c>
      <c r="U86" s="35">
        <v>0</v>
      </c>
      <c r="V86" s="35">
        <v>0</v>
      </c>
      <c r="W86" s="35">
        <v>0</v>
      </c>
      <c r="X86" s="35">
        <v>4185681.02</v>
      </c>
      <c r="Y86" s="35">
        <v>4185681.02</v>
      </c>
      <c r="Z86" s="35">
        <v>0</v>
      </c>
      <c r="AA86" s="35">
        <v>4185681.02</v>
      </c>
      <c r="AB86" s="35">
        <v>4185681.02</v>
      </c>
      <c r="AC86" s="35">
        <v>4185681.02</v>
      </c>
      <c r="AD86" s="35">
        <v>4976318.98</v>
      </c>
      <c r="AE86" s="36">
        <v>0.4569</v>
      </c>
      <c r="AF86" s="35">
        <v>4976318.98</v>
      </c>
      <c r="AG86" s="36">
        <v>0.4569</v>
      </c>
      <c r="AH86" s="36">
        <f t="shared" si="1"/>
        <v>0.4568523270028378</v>
      </c>
    </row>
    <row r="87" spans="1:34" ht="38.25" hidden="1" outlineLevel="2">
      <c r="A87" s="26" t="s">
        <v>107</v>
      </c>
      <c r="B87" s="27" t="s">
        <v>106</v>
      </c>
      <c r="C87" s="27"/>
      <c r="D87" s="27"/>
      <c r="E87" s="28"/>
      <c r="F87" s="27"/>
      <c r="G87" s="27"/>
      <c r="H87" s="27"/>
      <c r="I87" s="27"/>
      <c r="J87" s="27"/>
      <c r="K87" s="27"/>
      <c r="L87" s="27"/>
      <c r="M87" s="27"/>
      <c r="N87" s="29">
        <v>0</v>
      </c>
      <c r="O87" s="29">
        <v>66053100</v>
      </c>
      <c r="P87" s="29">
        <v>500</v>
      </c>
      <c r="Q87" s="35">
        <v>66053600</v>
      </c>
      <c r="R87" s="35">
        <v>66053600</v>
      </c>
      <c r="S87" s="35">
        <v>66053600</v>
      </c>
      <c r="T87" s="35">
        <v>0</v>
      </c>
      <c r="U87" s="35">
        <v>0</v>
      </c>
      <c r="V87" s="35">
        <v>0</v>
      </c>
      <c r="W87" s="35">
        <v>0</v>
      </c>
      <c r="X87" s="35">
        <v>41854440</v>
      </c>
      <c r="Y87" s="35">
        <v>41854440</v>
      </c>
      <c r="Z87" s="35">
        <v>0</v>
      </c>
      <c r="AA87" s="35">
        <v>41854440</v>
      </c>
      <c r="AB87" s="35">
        <v>41854440</v>
      </c>
      <c r="AC87" s="35">
        <v>41854440</v>
      </c>
      <c r="AD87" s="35">
        <v>24199160</v>
      </c>
      <c r="AE87" s="36">
        <v>0.6336</v>
      </c>
      <c r="AF87" s="35">
        <v>24199160</v>
      </c>
      <c r="AG87" s="36">
        <v>0.6336</v>
      </c>
      <c r="AH87" s="36">
        <f t="shared" si="1"/>
        <v>0.6336435864207249</v>
      </c>
    </row>
    <row r="88" spans="1:34" ht="25.5" hidden="1" outlineLevel="2">
      <c r="A88" s="26" t="s">
        <v>109</v>
      </c>
      <c r="B88" s="27" t="s">
        <v>108</v>
      </c>
      <c r="C88" s="27"/>
      <c r="D88" s="27"/>
      <c r="E88" s="28"/>
      <c r="F88" s="27"/>
      <c r="G88" s="27"/>
      <c r="H88" s="27"/>
      <c r="I88" s="27"/>
      <c r="J88" s="27"/>
      <c r="K88" s="27"/>
      <c r="L88" s="27"/>
      <c r="M88" s="27"/>
      <c r="N88" s="29">
        <v>0</v>
      </c>
      <c r="O88" s="29">
        <v>144659000</v>
      </c>
      <c r="P88" s="29">
        <v>1688000</v>
      </c>
      <c r="Q88" s="35">
        <v>146347000</v>
      </c>
      <c r="R88" s="35">
        <v>146347000</v>
      </c>
      <c r="S88" s="35">
        <v>146347000</v>
      </c>
      <c r="T88" s="35">
        <v>0</v>
      </c>
      <c r="U88" s="35">
        <v>0</v>
      </c>
      <c r="V88" s="35">
        <v>0</v>
      </c>
      <c r="W88" s="35">
        <v>0</v>
      </c>
      <c r="X88" s="35">
        <v>102271000</v>
      </c>
      <c r="Y88" s="35">
        <v>102271000</v>
      </c>
      <c r="Z88" s="35">
        <v>0</v>
      </c>
      <c r="AA88" s="35">
        <v>102271000</v>
      </c>
      <c r="AB88" s="35">
        <v>102271000</v>
      </c>
      <c r="AC88" s="35">
        <v>102271000</v>
      </c>
      <c r="AD88" s="35">
        <v>44076000</v>
      </c>
      <c r="AE88" s="36">
        <v>0.6988</v>
      </c>
      <c r="AF88" s="35">
        <v>44076000</v>
      </c>
      <c r="AG88" s="36">
        <v>0.6988</v>
      </c>
      <c r="AH88" s="36">
        <f t="shared" si="1"/>
        <v>0.6988253944392437</v>
      </c>
    </row>
    <row r="89" spans="1:34" ht="63.75" hidden="1" outlineLevel="2">
      <c r="A89" s="26" t="s">
        <v>243</v>
      </c>
      <c r="B89" s="27" t="s">
        <v>244</v>
      </c>
      <c r="C89" s="27"/>
      <c r="D89" s="27"/>
      <c r="E89" s="28"/>
      <c r="F89" s="27"/>
      <c r="G89" s="27"/>
      <c r="H89" s="27"/>
      <c r="I89" s="27"/>
      <c r="J89" s="27"/>
      <c r="K89" s="27"/>
      <c r="L89" s="27"/>
      <c r="M89" s="27"/>
      <c r="N89" s="29">
        <v>0</v>
      </c>
      <c r="O89" s="29">
        <v>0</v>
      </c>
      <c r="P89" s="29">
        <v>17217100</v>
      </c>
      <c r="Q89" s="35">
        <v>17217100</v>
      </c>
      <c r="R89" s="35">
        <v>17217100</v>
      </c>
      <c r="S89" s="35">
        <v>17217100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17217100</v>
      </c>
      <c r="AE89" s="36">
        <v>0</v>
      </c>
      <c r="AF89" s="35">
        <v>17217100</v>
      </c>
      <c r="AG89" s="36">
        <v>0</v>
      </c>
      <c r="AH89" s="36">
        <f t="shared" si="1"/>
        <v>0</v>
      </c>
    </row>
    <row r="90" spans="1:34" ht="51" hidden="1" outlineLevel="2">
      <c r="A90" s="26" t="s">
        <v>270</v>
      </c>
      <c r="B90" s="27" t="s">
        <v>271</v>
      </c>
      <c r="C90" s="27"/>
      <c r="D90" s="27"/>
      <c r="E90" s="28"/>
      <c r="F90" s="27"/>
      <c r="G90" s="27"/>
      <c r="H90" s="27"/>
      <c r="I90" s="27"/>
      <c r="J90" s="27"/>
      <c r="K90" s="27"/>
      <c r="L90" s="27"/>
      <c r="M90" s="27"/>
      <c r="N90" s="29">
        <v>0</v>
      </c>
      <c r="O90" s="29">
        <v>0</v>
      </c>
      <c r="P90" s="29">
        <v>119000</v>
      </c>
      <c r="Q90" s="35">
        <v>119000</v>
      </c>
      <c r="R90" s="35">
        <v>119000</v>
      </c>
      <c r="S90" s="35">
        <v>119000</v>
      </c>
      <c r="T90" s="35">
        <v>0</v>
      </c>
      <c r="U90" s="35">
        <v>0</v>
      </c>
      <c r="V90" s="35">
        <v>0</v>
      </c>
      <c r="W90" s="35">
        <v>0</v>
      </c>
      <c r="X90" s="35">
        <v>119000</v>
      </c>
      <c r="Y90" s="35">
        <v>119000</v>
      </c>
      <c r="Z90" s="35">
        <v>0</v>
      </c>
      <c r="AA90" s="35">
        <v>119000</v>
      </c>
      <c r="AB90" s="35">
        <v>119000</v>
      </c>
      <c r="AC90" s="35">
        <v>119000</v>
      </c>
      <c r="AD90" s="35">
        <v>0</v>
      </c>
      <c r="AE90" s="36">
        <v>1</v>
      </c>
      <c r="AF90" s="35">
        <v>0</v>
      </c>
      <c r="AG90" s="36">
        <v>1</v>
      </c>
      <c r="AH90" s="36">
        <f t="shared" si="1"/>
        <v>1</v>
      </c>
    </row>
    <row r="91" spans="1:34" ht="25.5" hidden="1" outlineLevel="2">
      <c r="A91" s="26" t="s">
        <v>111</v>
      </c>
      <c r="B91" s="27" t="s">
        <v>110</v>
      </c>
      <c r="C91" s="27"/>
      <c r="D91" s="27"/>
      <c r="E91" s="28"/>
      <c r="F91" s="27"/>
      <c r="G91" s="27"/>
      <c r="H91" s="27"/>
      <c r="I91" s="27"/>
      <c r="J91" s="27"/>
      <c r="K91" s="27"/>
      <c r="L91" s="27"/>
      <c r="M91" s="27"/>
      <c r="N91" s="29">
        <v>0</v>
      </c>
      <c r="O91" s="29">
        <v>206000</v>
      </c>
      <c r="P91" s="29">
        <v>139000</v>
      </c>
      <c r="Q91" s="35">
        <v>345000</v>
      </c>
      <c r="R91" s="35">
        <v>345000</v>
      </c>
      <c r="S91" s="35">
        <v>345000</v>
      </c>
      <c r="T91" s="35">
        <v>0</v>
      </c>
      <c r="U91" s="35">
        <v>0</v>
      </c>
      <c r="V91" s="35">
        <v>0</v>
      </c>
      <c r="W91" s="35">
        <v>0</v>
      </c>
      <c r="X91" s="35">
        <v>287000</v>
      </c>
      <c r="Y91" s="35">
        <v>287000</v>
      </c>
      <c r="Z91" s="35">
        <v>0</v>
      </c>
      <c r="AA91" s="35">
        <v>287000</v>
      </c>
      <c r="AB91" s="35">
        <v>287000</v>
      </c>
      <c r="AC91" s="35">
        <v>287000</v>
      </c>
      <c r="AD91" s="35">
        <v>58000</v>
      </c>
      <c r="AE91" s="36">
        <v>0.8319</v>
      </c>
      <c r="AF91" s="35">
        <v>58000</v>
      </c>
      <c r="AG91" s="36">
        <v>0.8319</v>
      </c>
      <c r="AH91" s="36">
        <f t="shared" si="1"/>
        <v>0.8318840579710145</v>
      </c>
    </row>
    <row r="92" spans="1:34" ht="51" outlineLevel="1" collapsed="1">
      <c r="A92" s="26" t="s">
        <v>117</v>
      </c>
      <c r="B92" s="27" t="s">
        <v>189</v>
      </c>
      <c r="C92" s="27"/>
      <c r="D92" s="27"/>
      <c r="E92" s="28"/>
      <c r="F92" s="27"/>
      <c r="G92" s="27"/>
      <c r="H92" s="27"/>
      <c r="I92" s="27"/>
      <c r="J92" s="27"/>
      <c r="K92" s="27"/>
      <c r="L92" s="27"/>
      <c r="M92" s="27"/>
      <c r="N92" s="29">
        <v>0</v>
      </c>
      <c r="O92" s="29">
        <v>0</v>
      </c>
      <c r="P92" s="29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-4901178.29</v>
      </c>
      <c r="Y92" s="35">
        <v>-4901178.29</v>
      </c>
      <c r="Z92" s="35">
        <v>0</v>
      </c>
      <c r="AA92" s="35">
        <v>-4901178.29</v>
      </c>
      <c r="AB92" s="35">
        <v>-4901178.29</v>
      </c>
      <c r="AC92" s="35">
        <v>-4901178.29</v>
      </c>
      <c r="AD92" s="35">
        <v>4901178.29</v>
      </c>
      <c r="AE92" s="36"/>
      <c r="AF92" s="35">
        <v>4901178.29</v>
      </c>
      <c r="AG92" s="36"/>
      <c r="AH92" s="36">
        <v>0</v>
      </c>
    </row>
    <row r="93" spans="1:34" ht="51" hidden="1" outlineLevel="2">
      <c r="A93" s="26" t="s">
        <v>118</v>
      </c>
      <c r="B93" s="27" t="s">
        <v>112</v>
      </c>
      <c r="C93" s="27"/>
      <c r="D93" s="27"/>
      <c r="E93" s="28"/>
      <c r="F93" s="27"/>
      <c r="G93" s="27"/>
      <c r="H93" s="27"/>
      <c r="I93" s="27"/>
      <c r="J93" s="27"/>
      <c r="K93" s="27"/>
      <c r="L93" s="27"/>
      <c r="M93" s="27"/>
      <c r="N93" s="29">
        <v>0</v>
      </c>
      <c r="O93" s="29">
        <v>0</v>
      </c>
      <c r="P93" s="29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-4901178.29</v>
      </c>
      <c r="Y93" s="30">
        <v>-4901178.29</v>
      </c>
      <c r="Z93" s="30">
        <v>0</v>
      </c>
      <c r="AA93" s="30">
        <v>-4901178.29</v>
      </c>
      <c r="AB93" s="30">
        <v>-4901178.29</v>
      </c>
      <c r="AC93" s="30">
        <v>-4901178.29</v>
      </c>
      <c r="AD93" s="30">
        <v>4901178.29</v>
      </c>
      <c r="AE93" s="31"/>
      <c r="AF93" s="30">
        <v>4901178.29</v>
      </c>
      <c r="AG93" s="31"/>
      <c r="AH93" s="31">
        <v>0</v>
      </c>
    </row>
    <row r="94" spans="1:34" ht="25.5" customHeight="1" collapsed="1">
      <c r="A94" s="46" t="s">
        <v>113</v>
      </c>
      <c r="B94" s="46"/>
      <c r="C94" s="46"/>
      <c r="D94" s="46"/>
      <c r="E94" s="46"/>
      <c r="F94" s="46"/>
      <c r="G94" s="46"/>
      <c r="H94" s="32"/>
      <c r="I94" s="32"/>
      <c r="J94" s="32"/>
      <c r="K94" s="32"/>
      <c r="L94" s="32"/>
      <c r="M94" s="32"/>
      <c r="N94" s="33">
        <v>0</v>
      </c>
      <c r="O94" s="33">
        <v>600016800</v>
      </c>
      <c r="P94" s="33">
        <v>77559772.22</v>
      </c>
      <c r="Q94" s="37">
        <v>677576572.22</v>
      </c>
      <c r="R94" s="37">
        <v>677576572.22</v>
      </c>
      <c r="S94" s="37">
        <v>677576572.22</v>
      </c>
      <c r="T94" s="37">
        <v>0</v>
      </c>
      <c r="U94" s="37">
        <v>0</v>
      </c>
      <c r="V94" s="37">
        <v>0</v>
      </c>
      <c r="W94" s="37">
        <v>0</v>
      </c>
      <c r="X94" s="37">
        <v>412497024.28</v>
      </c>
      <c r="Y94" s="37">
        <v>412497024.28</v>
      </c>
      <c r="Z94" s="37">
        <v>0</v>
      </c>
      <c r="AA94" s="37">
        <v>412497024.28</v>
      </c>
      <c r="AB94" s="37">
        <v>412497024.28</v>
      </c>
      <c r="AC94" s="37">
        <v>412497024.28</v>
      </c>
      <c r="AD94" s="37">
        <v>265079547.94</v>
      </c>
      <c r="AE94" s="38">
        <v>0.6088</v>
      </c>
      <c r="AF94" s="37">
        <v>265079547.94</v>
      </c>
      <c r="AG94" s="38">
        <v>0.6088</v>
      </c>
      <c r="AH94" s="38">
        <f>Y94/Q94</f>
        <v>0.6087828906606112</v>
      </c>
    </row>
    <row r="95" spans="1:34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 t="s">
        <v>42</v>
      </c>
      <c r="AD95" s="34"/>
      <c r="AE95" s="34"/>
      <c r="AF95" s="34"/>
      <c r="AG95" s="34"/>
      <c r="AH95" s="34"/>
    </row>
    <row r="96" spans="1:34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21"/>
      <c r="AB96" s="21"/>
      <c r="AC96" s="21"/>
      <c r="AD96" s="21"/>
      <c r="AE96" s="21"/>
      <c r="AF96" s="21"/>
      <c r="AG96" s="21"/>
      <c r="AH96" s="21"/>
    </row>
  </sheetData>
  <mergeCells count="31">
    <mergeCell ref="U7:U8"/>
    <mergeCell ref="V7:V8"/>
    <mergeCell ref="S7:S8"/>
    <mergeCell ref="M7:M8"/>
    <mergeCell ref="N7:N8"/>
    <mergeCell ref="A94:G94"/>
    <mergeCell ref="A96:Z96"/>
    <mergeCell ref="W7:Y7"/>
    <mergeCell ref="Z7:AB7"/>
    <mergeCell ref="O7:O8"/>
    <mergeCell ref="P7:P8"/>
    <mergeCell ref="Q7:Q8"/>
    <mergeCell ref="R7:R8"/>
    <mergeCell ref="K7:K8"/>
    <mergeCell ref="T7:T8"/>
    <mergeCell ref="A1:AH1"/>
    <mergeCell ref="A4:AG4"/>
    <mergeCell ref="A5:AG5"/>
    <mergeCell ref="A6:AH6"/>
    <mergeCell ref="A2:AH2"/>
    <mergeCell ref="A3:AH3"/>
    <mergeCell ref="AH7:AH8"/>
    <mergeCell ref="L7:L8"/>
    <mergeCell ref="A7:A8"/>
    <mergeCell ref="B7:B8"/>
    <mergeCell ref="D7:D8"/>
    <mergeCell ref="E7:G7"/>
    <mergeCell ref="H7:J7"/>
    <mergeCell ref="C7:C8"/>
    <mergeCell ref="AD7:AE7"/>
    <mergeCell ref="AF7:AG7"/>
  </mergeCells>
  <printOptions/>
  <pageMargins left="0.7874015748031497" right="0.3937007874015748" top="0.3937007874015748" bottom="0.3937007874015748" header="0.3937007874015748" footer="0.3937007874015748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22">
      <selection activeCell="H51" sqref="H51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3.28125" style="2" customWidth="1"/>
    <col min="5" max="5" width="15.28125" style="2" customWidth="1"/>
    <col min="6" max="16384" width="9.140625" style="2" customWidth="1"/>
  </cols>
  <sheetData>
    <row r="1" spans="1:6" ht="11.25" customHeight="1">
      <c r="A1" s="11"/>
      <c r="B1" s="12"/>
      <c r="C1" s="12"/>
      <c r="D1" s="13"/>
      <c r="E1" s="12"/>
      <c r="F1" s="13" t="s">
        <v>250</v>
      </c>
    </row>
    <row r="2" spans="1:6" ht="6.75" customHeight="1" hidden="1">
      <c r="A2" s="11"/>
      <c r="B2" s="12"/>
      <c r="C2" s="12"/>
      <c r="D2" s="13"/>
      <c r="E2" s="12"/>
      <c r="F2" s="13"/>
    </row>
    <row r="3" spans="1:6" ht="12.75" hidden="1">
      <c r="A3" s="11"/>
      <c r="B3" s="12"/>
      <c r="C3" s="12"/>
      <c r="D3" s="13"/>
      <c r="E3" s="12"/>
      <c r="F3" s="13"/>
    </row>
    <row r="4" spans="1:6" ht="12.75" hidden="1">
      <c r="A4" s="11"/>
      <c r="B4" s="12"/>
      <c r="C4" s="12"/>
      <c r="D4" s="13"/>
      <c r="E4" s="12"/>
      <c r="F4" s="13"/>
    </row>
    <row r="5" spans="1:6" ht="12.75" hidden="1">
      <c r="A5" s="11"/>
      <c r="B5" s="12"/>
      <c r="C5" s="12"/>
      <c r="D5" s="13"/>
      <c r="E5" s="12"/>
      <c r="F5" s="13"/>
    </row>
    <row r="6" spans="1:6" ht="12.75" hidden="1">
      <c r="A6" s="11"/>
      <c r="B6" s="12"/>
      <c r="C6" s="12"/>
      <c r="D6" s="12"/>
      <c r="E6" s="12"/>
      <c r="F6" s="12"/>
    </row>
    <row r="7" spans="1:6" ht="51" customHeight="1">
      <c r="A7" s="56" t="s">
        <v>261</v>
      </c>
      <c r="B7" s="56"/>
      <c r="C7" s="56"/>
      <c r="D7" s="56"/>
      <c r="E7" s="57"/>
      <c r="F7" s="57"/>
    </row>
    <row r="9" spans="1:6" ht="11.25" customHeight="1">
      <c r="A9" s="52" t="s">
        <v>0</v>
      </c>
      <c r="B9" s="52" t="s">
        <v>115</v>
      </c>
      <c r="C9" s="52" t="s">
        <v>12</v>
      </c>
      <c r="D9" s="52" t="s">
        <v>245</v>
      </c>
      <c r="E9" s="55" t="s">
        <v>13</v>
      </c>
      <c r="F9" s="55"/>
    </row>
    <row r="10" spans="1:6" ht="11.25">
      <c r="A10" s="53"/>
      <c r="B10" s="53"/>
      <c r="C10" s="53"/>
      <c r="D10" s="53"/>
      <c r="E10" s="55"/>
      <c r="F10" s="55"/>
    </row>
    <row r="11" spans="1:6" ht="60" customHeight="1">
      <c r="A11" s="54"/>
      <c r="B11" s="54"/>
      <c r="C11" s="54"/>
      <c r="D11" s="54"/>
      <c r="E11" s="4" t="s">
        <v>246</v>
      </c>
      <c r="F11" s="4" t="s">
        <v>247</v>
      </c>
    </row>
    <row r="12" spans="1:6" ht="11.25">
      <c r="A12" s="5">
        <v>1</v>
      </c>
      <c r="B12" s="6">
        <v>2</v>
      </c>
      <c r="C12" s="7" t="s">
        <v>14</v>
      </c>
      <c r="D12" s="7">
        <v>4</v>
      </c>
      <c r="E12" s="7">
        <v>5</v>
      </c>
      <c r="F12" s="7">
        <v>6</v>
      </c>
    </row>
    <row r="13" spans="1:6" ht="12.75">
      <c r="A13" s="16">
        <v>1</v>
      </c>
      <c r="B13" s="14" t="s">
        <v>119</v>
      </c>
      <c r="C13" s="17" t="s">
        <v>15</v>
      </c>
      <c r="D13" s="15">
        <v>48786829.18</v>
      </c>
      <c r="E13" s="15">
        <v>23161997.33</v>
      </c>
      <c r="F13" s="15">
        <f>E13/D13*100</f>
        <v>47.47592274247489</v>
      </c>
    </row>
    <row r="14" spans="1:6" ht="25.5">
      <c r="A14" s="3">
        <f>1+A13</f>
        <v>2</v>
      </c>
      <c r="B14" s="8" t="s">
        <v>120</v>
      </c>
      <c r="C14" s="18" t="s">
        <v>1</v>
      </c>
      <c r="D14" s="10">
        <v>1046070</v>
      </c>
      <c r="E14" s="10">
        <v>633173.07</v>
      </c>
      <c r="F14" s="10">
        <f aca="true" t="shared" si="0" ref="F14:F56">E14/D14*100</f>
        <v>60.52874759815309</v>
      </c>
    </row>
    <row r="15" spans="1:6" ht="38.25">
      <c r="A15" s="3">
        <f aca="true" t="shared" si="1" ref="A15:A56">1+A14</f>
        <v>3</v>
      </c>
      <c r="B15" s="8" t="s">
        <v>121</v>
      </c>
      <c r="C15" s="18" t="s">
        <v>2</v>
      </c>
      <c r="D15" s="10">
        <v>2603580</v>
      </c>
      <c r="E15" s="10">
        <v>1554964.21</v>
      </c>
      <c r="F15" s="10">
        <f t="shared" si="0"/>
        <v>59.72408030481107</v>
      </c>
    </row>
    <row r="16" spans="1:6" ht="38.25">
      <c r="A16" s="3">
        <f t="shared" si="1"/>
        <v>4</v>
      </c>
      <c r="B16" s="8" t="s">
        <v>122</v>
      </c>
      <c r="C16" s="18" t="s">
        <v>3</v>
      </c>
      <c r="D16" s="10">
        <v>21402120</v>
      </c>
      <c r="E16" s="10">
        <v>11320046.64</v>
      </c>
      <c r="F16" s="10">
        <f t="shared" si="0"/>
        <v>52.892174420104176</v>
      </c>
    </row>
    <row r="17" spans="1:6" ht="38.25">
      <c r="A17" s="3">
        <f t="shared" si="1"/>
        <v>5</v>
      </c>
      <c r="B17" s="8" t="s">
        <v>123</v>
      </c>
      <c r="C17" s="18" t="s">
        <v>17</v>
      </c>
      <c r="D17" s="10">
        <v>2221570</v>
      </c>
      <c r="E17" s="10">
        <v>1120318.89</v>
      </c>
      <c r="F17" s="10">
        <f t="shared" si="0"/>
        <v>50.4291510058202</v>
      </c>
    </row>
    <row r="18" spans="1:6" ht="12.75">
      <c r="A18" s="3">
        <f t="shared" si="1"/>
        <v>6</v>
      </c>
      <c r="B18" s="8" t="s">
        <v>124</v>
      </c>
      <c r="C18" s="18" t="s">
        <v>125</v>
      </c>
      <c r="D18" s="10">
        <v>2032000</v>
      </c>
      <c r="E18" s="10">
        <v>2031530.64</v>
      </c>
      <c r="F18" s="10">
        <f t="shared" si="0"/>
        <v>99.97690157480315</v>
      </c>
    </row>
    <row r="19" spans="1:6" ht="12.75">
      <c r="A19" s="3">
        <f t="shared" si="1"/>
        <v>7</v>
      </c>
      <c r="B19" s="8" t="s">
        <v>126</v>
      </c>
      <c r="C19" s="18" t="s">
        <v>18</v>
      </c>
      <c r="D19" s="10">
        <v>1375381</v>
      </c>
      <c r="E19" s="10">
        <v>0</v>
      </c>
      <c r="F19" s="10">
        <f t="shared" si="0"/>
        <v>0</v>
      </c>
    </row>
    <row r="20" spans="1:6" ht="12.75">
      <c r="A20" s="3">
        <f t="shared" si="1"/>
        <v>8</v>
      </c>
      <c r="B20" s="8" t="s">
        <v>127</v>
      </c>
      <c r="C20" s="18" t="s">
        <v>19</v>
      </c>
      <c r="D20" s="10">
        <v>18106108.18</v>
      </c>
      <c r="E20" s="10">
        <v>6501963.88</v>
      </c>
      <c r="F20" s="10">
        <f t="shared" si="0"/>
        <v>35.91033376892151</v>
      </c>
    </row>
    <row r="21" spans="1:6" ht="25.5">
      <c r="A21" s="16">
        <f t="shared" si="1"/>
        <v>9</v>
      </c>
      <c r="B21" s="14" t="s">
        <v>128</v>
      </c>
      <c r="C21" s="17" t="s">
        <v>4</v>
      </c>
      <c r="D21" s="15">
        <v>2262000</v>
      </c>
      <c r="E21" s="15">
        <v>750320.82</v>
      </c>
      <c r="F21" s="15">
        <f t="shared" si="0"/>
        <v>33.17068169761273</v>
      </c>
    </row>
    <row r="22" spans="1:6" ht="12.75">
      <c r="A22" s="3">
        <f t="shared" si="1"/>
        <v>10</v>
      </c>
      <c r="B22" s="8" t="s">
        <v>129</v>
      </c>
      <c r="C22" s="18" t="s">
        <v>20</v>
      </c>
      <c r="D22" s="10">
        <v>350000</v>
      </c>
      <c r="E22" s="10">
        <v>16600</v>
      </c>
      <c r="F22" s="10">
        <f t="shared" si="0"/>
        <v>4.742857142857143</v>
      </c>
    </row>
    <row r="23" spans="1:6" ht="38.25">
      <c r="A23" s="3">
        <f t="shared" si="1"/>
        <v>11</v>
      </c>
      <c r="B23" s="8" t="s">
        <v>130</v>
      </c>
      <c r="C23" s="18" t="s">
        <v>21</v>
      </c>
      <c r="D23" s="10">
        <v>1775000</v>
      </c>
      <c r="E23" s="10">
        <v>658417.52</v>
      </c>
      <c r="F23" s="10">
        <f t="shared" si="0"/>
        <v>37.093944788732394</v>
      </c>
    </row>
    <row r="24" spans="1:6" ht="25.5">
      <c r="A24" s="3">
        <f t="shared" si="1"/>
        <v>12</v>
      </c>
      <c r="B24" s="8" t="s">
        <v>131</v>
      </c>
      <c r="C24" s="18" t="s">
        <v>132</v>
      </c>
      <c r="D24" s="10">
        <v>137000</v>
      </c>
      <c r="E24" s="10">
        <v>75303.3</v>
      </c>
      <c r="F24" s="10">
        <f t="shared" si="0"/>
        <v>54.965912408759124</v>
      </c>
    </row>
    <row r="25" spans="1:6" ht="12.75">
      <c r="A25" s="16">
        <f>1+A24</f>
        <v>13</v>
      </c>
      <c r="B25" s="14" t="s">
        <v>133</v>
      </c>
      <c r="C25" s="17" t="s">
        <v>5</v>
      </c>
      <c r="D25" s="15">
        <v>33853400</v>
      </c>
      <c r="E25" s="15">
        <v>1302634.6</v>
      </c>
      <c r="F25" s="15">
        <f t="shared" si="0"/>
        <v>3.8478693425180337</v>
      </c>
    </row>
    <row r="26" spans="1:6" ht="12.75">
      <c r="A26" s="3">
        <f t="shared" si="1"/>
        <v>14</v>
      </c>
      <c r="B26" s="8" t="s">
        <v>134</v>
      </c>
      <c r="C26" s="18" t="s">
        <v>22</v>
      </c>
      <c r="D26" s="10">
        <v>520000</v>
      </c>
      <c r="E26" s="10">
        <v>80407.35</v>
      </c>
      <c r="F26" s="10">
        <f t="shared" si="0"/>
        <v>15.462951923076924</v>
      </c>
    </row>
    <row r="27" spans="1:6" ht="12.75">
      <c r="A27" s="3">
        <f t="shared" si="1"/>
        <v>15</v>
      </c>
      <c r="B27" s="8" t="s">
        <v>135</v>
      </c>
      <c r="C27" s="18" t="s">
        <v>136</v>
      </c>
      <c r="D27" s="10">
        <v>233000</v>
      </c>
      <c r="E27" s="10">
        <v>179841</v>
      </c>
      <c r="F27" s="10">
        <f t="shared" si="0"/>
        <v>77.18497854077253</v>
      </c>
    </row>
    <row r="28" spans="1:6" ht="12.75">
      <c r="A28" s="3">
        <f t="shared" si="1"/>
        <v>16</v>
      </c>
      <c r="B28" s="8" t="s">
        <v>137</v>
      </c>
      <c r="C28" s="18" t="s">
        <v>23</v>
      </c>
      <c r="D28" s="10">
        <v>1302000</v>
      </c>
      <c r="E28" s="10">
        <v>0</v>
      </c>
      <c r="F28" s="10">
        <f t="shared" si="0"/>
        <v>0</v>
      </c>
    </row>
    <row r="29" spans="1:6" ht="12.75">
      <c r="A29" s="3">
        <f t="shared" si="1"/>
        <v>17</v>
      </c>
      <c r="B29" s="8" t="s">
        <v>138</v>
      </c>
      <c r="C29" s="18" t="s">
        <v>114</v>
      </c>
      <c r="D29" s="10">
        <v>2438000</v>
      </c>
      <c r="E29" s="10">
        <v>9997</v>
      </c>
      <c r="F29" s="10">
        <f t="shared" si="0"/>
        <v>0.41004922067268257</v>
      </c>
    </row>
    <row r="30" spans="1:6" ht="12.75">
      <c r="A30" s="3">
        <f t="shared" si="1"/>
        <v>18</v>
      </c>
      <c r="B30" s="8" t="s">
        <v>139</v>
      </c>
      <c r="C30" s="18" t="s">
        <v>24</v>
      </c>
      <c r="D30" s="10">
        <v>1108200</v>
      </c>
      <c r="E30" s="10">
        <v>358666.94</v>
      </c>
      <c r="F30" s="10">
        <f t="shared" si="0"/>
        <v>32.36482042952535</v>
      </c>
    </row>
    <row r="31" spans="1:6" ht="12.75">
      <c r="A31" s="3">
        <f t="shared" si="1"/>
        <v>19</v>
      </c>
      <c r="B31" s="8" t="s">
        <v>140</v>
      </c>
      <c r="C31" s="18" t="s">
        <v>25</v>
      </c>
      <c r="D31" s="10">
        <v>28252200</v>
      </c>
      <c r="E31" s="10">
        <v>673722.31</v>
      </c>
      <c r="F31" s="10">
        <f t="shared" si="0"/>
        <v>2.384672025541374</v>
      </c>
    </row>
    <row r="32" spans="1:6" ht="12.75">
      <c r="A32" s="16">
        <f t="shared" si="1"/>
        <v>20</v>
      </c>
      <c r="B32" s="14" t="s">
        <v>141</v>
      </c>
      <c r="C32" s="17" t="s">
        <v>6</v>
      </c>
      <c r="D32" s="15">
        <v>963230</v>
      </c>
      <c r="E32" s="15">
        <v>242319.57</v>
      </c>
      <c r="F32" s="15">
        <f t="shared" si="0"/>
        <v>25.156979122328</v>
      </c>
    </row>
    <row r="33" spans="1:6" ht="12.75">
      <c r="A33" s="3">
        <f t="shared" si="1"/>
        <v>21</v>
      </c>
      <c r="B33" s="8" t="s">
        <v>142</v>
      </c>
      <c r="C33" s="18" t="s">
        <v>26</v>
      </c>
      <c r="D33" s="10">
        <v>150000</v>
      </c>
      <c r="E33" s="10">
        <v>0</v>
      </c>
      <c r="F33" s="10">
        <f t="shared" si="0"/>
        <v>0</v>
      </c>
    </row>
    <row r="34" spans="1:6" ht="12.75">
      <c r="A34" s="3">
        <f t="shared" si="1"/>
        <v>22</v>
      </c>
      <c r="B34" s="8" t="s">
        <v>143</v>
      </c>
      <c r="C34" s="18" t="s">
        <v>27</v>
      </c>
      <c r="D34" s="10">
        <v>267230</v>
      </c>
      <c r="E34" s="10">
        <v>112146.6</v>
      </c>
      <c r="F34" s="10">
        <f t="shared" si="0"/>
        <v>41.966321146577855</v>
      </c>
    </row>
    <row r="35" spans="1:6" ht="14.25" customHeight="1">
      <c r="A35" s="3">
        <f t="shared" si="1"/>
        <v>23</v>
      </c>
      <c r="B35" s="8" t="s">
        <v>144</v>
      </c>
      <c r="C35" s="18" t="s">
        <v>145</v>
      </c>
      <c r="D35" s="10">
        <v>546000</v>
      </c>
      <c r="E35" s="10">
        <v>130172.97</v>
      </c>
      <c r="F35" s="10">
        <f t="shared" si="0"/>
        <v>23.8412032967033</v>
      </c>
    </row>
    <row r="36" spans="1:6" ht="12.75">
      <c r="A36" s="16">
        <f t="shared" si="1"/>
        <v>24</v>
      </c>
      <c r="B36" s="14" t="s">
        <v>146</v>
      </c>
      <c r="C36" s="17" t="s">
        <v>7</v>
      </c>
      <c r="D36" s="15">
        <v>1500000</v>
      </c>
      <c r="E36" s="15">
        <v>171398.73</v>
      </c>
      <c r="F36" s="15">
        <f t="shared" si="0"/>
        <v>11.426582</v>
      </c>
    </row>
    <row r="37" spans="1:6" ht="12.75">
      <c r="A37" s="3">
        <f t="shared" si="1"/>
        <v>25</v>
      </c>
      <c r="B37" s="8" t="s">
        <v>147</v>
      </c>
      <c r="C37" s="18" t="s">
        <v>28</v>
      </c>
      <c r="D37" s="10">
        <v>1500000</v>
      </c>
      <c r="E37" s="10">
        <v>171398.73</v>
      </c>
      <c r="F37" s="10">
        <f t="shared" si="0"/>
        <v>11.426582</v>
      </c>
    </row>
    <row r="38" spans="1:6" ht="12.75">
      <c r="A38" s="16">
        <f t="shared" si="1"/>
        <v>26</v>
      </c>
      <c r="B38" s="14" t="s">
        <v>148</v>
      </c>
      <c r="C38" s="17" t="s">
        <v>8</v>
      </c>
      <c r="D38" s="15">
        <v>373282629.19</v>
      </c>
      <c r="E38" s="15">
        <f>185452521.5+1419240.63+378949.95</f>
        <v>187250712.07999998</v>
      </c>
      <c r="F38" s="15">
        <f t="shared" si="0"/>
        <v>50.1632536414358</v>
      </c>
    </row>
    <row r="39" spans="1:6" ht="12.75">
      <c r="A39" s="3">
        <f t="shared" si="1"/>
        <v>27</v>
      </c>
      <c r="B39" s="8" t="s">
        <v>149</v>
      </c>
      <c r="C39" s="18" t="s">
        <v>29</v>
      </c>
      <c r="D39" s="10">
        <v>102738899.29</v>
      </c>
      <c r="E39" s="10">
        <v>49884499.75</v>
      </c>
      <c r="F39" s="10">
        <f t="shared" si="0"/>
        <v>48.554637138160835</v>
      </c>
    </row>
    <row r="40" spans="1:6" ht="12.75">
      <c r="A40" s="3">
        <f t="shared" si="1"/>
        <v>28</v>
      </c>
      <c r="B40" s="8" t="s">
        <v>150</v>
      </c>
      <c r="C40" s="18" t="s">
        <v>30</v>
      </c>
      <c r="D40" s="10">
        <v>253465641.88</v>
      </c>
      <c r="E40" s="10">
        <f>122368455.96+1419240.63+378949.95</f>
        <v>124166646.53999999</v>
      </c>
      <c r="F40" s="10">
        <f t="shared" si="0"/>
        <v>48.9875651859691</v>
      </c>
    </row>
    <row r="41" spans="1:6" ht="12.75">
      <c r="A41" s="3">
        <f t="shared" si="1"/>
        <v>29</v>
      </c>
      <c r="B41" s="8" t="s">
        <v>151</v>
      </c>
      <c r="C41" s="18" t="s">
        <v>31</v>
      </c>
      <c r="D41" s="10">
        <f>12138633.02+100000</f>
        <v>12238633.02</v>
      </c>
      <c r="E41" s="10">
        <v>10907245.26</v>
      </c>
      <c r="F41" s="10">
        <f t="shared" si="0"/>
        <v>89.12143408643524</v>
      </c>
    </row>
    <row r="42" spans="1:6" ht="12.75">
      <c r="A42" s="3">
        <f t="shared" si="1"/>
        <v>30</v>
      </c>
      <c r="B42" s="8" t="s">
        <v>152</v>
      </c>
      <c r="C42" s="18" t="s">
        <v>32</v>
      </c>
      <c r="D42" s="10">
        <f>4939455-100000</f>
        <v>4839455</v>
      </c>
      <c r="E42" s="10">
        <v>2292320.53</v>
      </c>
      <c r="F42" s="10">
        <f t="shared" si="0"/>
        <v>47.36732813922229</v>
      </c>
    </row>
    <row r="43" spans="1:6" ht="12.75">
      <c r="A43" s="16">
        <f t="shared" si="1"/>
        <v>31</v>
      </c>
      <c r="B43" s="14" t="s">
        <v>153</v>
      </c>
      <c r="C43" s="17" t="s">
        <v>9</v>
      </c>
      <c r="D43" s="15">
        <v>3790151</v>
      </c>
      <c r="E43" s="15">
        <v>1585556</v>
      </c>
      <c r="F43" s="15">
        <f t="shared" si="0"/>
        <v>41.833583939004015</v>
      </c>
    </row>
    <row r="44" spans="1:6" ht="12.75">
      <c r="A44" s="3">
        <f t="shared" si="1"/>
        <v>32</v>
      </c>
      <c r="B44" s="8" t="s">
        <v>154</v>
      </c>
      <c r="C44" s="18" t="s">
        <v>33</v>
      </c>
      <c r="D44" s="10">
        <v>3036474</v>
      </c>
      <c r="E44" s="10">
        <v>1116572.36</v>
      </c>
      <c r="F44" s="10">
        <f t="shared" si="0"/>
        <v>36.77200463432258</v>
      </c>
    </row>
    <row r="45" spans="1:6" ht="12.75">
      <c r="A45" s="3">
        <f t="shared" si="1"/>
        <v>33</v>
      </c>
      <c r="B45" s="8" t="s">
        <v>155</v>
      </c>
      <c r="C45" s="18" t="s">
        <v>34</v>
      </c>
      <c r="D45" s="10">
        <v>753677</v>
      </c>
      <c r="E45" s="10">
        <v>468983.64</v>
      </c>
      <c r="F45" s="10">
        <f t="shared" si="0"/>
        <v>62.22607828021819</v>
      </c>
    </row>
    <row r="46" spans="1:6" ht="12.75">
      <c r="A46" s="16">
        <f t="shared" si="1"/>
        <v>34</v>
      </c>
      <c r="B46" s="14" t="s">
        <v>156</v>
      </c>
      <c r="C46" s="17" t="s">
        <v>10</v>
      </c>
      <c r="D46" s="15">
        <v>62059400</v>
      </c>
      <c r="E46" s="15">
        <f>28321120.36+3346534.4+14200</f>
        <v>31681854.759999998</v>
      </c>
      <c r="F46" s="15">
        <f t="shared" si="0"/>
        <v>51.050855728543944</v>
      </c>
    </row>
    <row r="47" spans="1:6" ht="12.75">
      <c r="A47" s="3">
        <f t="shared" si="1"/>
        <v>35</v>
      </c>
      <c r="B47" s="8" t="s">
        <v>157</v>
      </c>
      <c r="C47" s="18" t="s">
        <v>35</v>
      </c>
      <c r="D47" s="10">
        <v>2879000</v>
      </c>
      <c r="E47" s="10">
        <v>1581976.56</v>
      </c>
      <c r="F47" s="10">
        <f t="shared" si="0"/>
        <v>54.9488211184439</v>
      </c>
    </row>
    <row r="48" spans="1:6" ht="12.75">
      <c r="A48" s="3">
        <f t="shared" si="1"/>
        <v>36</v>
      </c>
      <c r="B48" s="8" t="s">
        <v>158</v>
      </c>
      <c r="C48" s="18" t="s">
        <v>36</v>
      </c>
      <c r="D48" s="10">
        <v>55171400</v>
      </c>
      <c r="E48" s="10">
        <f>26070930.56+3346534.4+14200</f>
        <v>29431664.959999997</v>
      </c>
      <c r="F48" s="10">
        <f t="shared" si="0"/>
        <v>53.34587297041583</v>
      </c>
    </row>
    <row r="49" spans="1:6" ht="12.75">
      <c r="A49" s="3">
        <f t="shared" si="1"/>
        <v>37</v>
      </c>
      <c r="B49" s="8" t="s">
        <v>159</v>
      </c>
      <c r="C49" s="18" t="s">
        <v>37</v>
      </c>
      <c r="D49" s="10">
        <v>4009000</v>
      </c>
      <c r="E49" s="10">
        <v>668213.24</v>
      </c>
      <c r="F49" s="10">
        <f t="shared" si="0"/>
        <v>16.6678283861312</v>
      </c>
    </row>
    <row r="50" spans="1:6" ht="12.75">
      <c r="A50" s="16">
        <f t="shared" si="1"/>
        <v>38</v>
      </c>
      <c r="B50" s="14" t="s">
        <v>160</v>
      </c>
      <c r="C50" s="17" t="s">
        <v>11</v>
      </c>
      <c r="D50" s="15">
        <v>9193712.32</v>
      </c>
      <c r="E50" s="15">
        <v>2345156.13</v>
      </c>
      <c r="F50" s="15">
        <f t="shared" si="0"/>
        <v>25.50826095459119</v>
      </c>
    </row>
    <row r="51" spans="1:6" ht="12.75">
      <c r="A51" s="3">
        <f t="shared" si="1"/>
        <v>39</v>
      </c>
      <c r="B51" s="8" t="s">
        <v>248</v>
      </c>
      <c r="C51" s="18" t="s">
        <v>249</v>
      </c>
      <c r="D51" s="10">
        <v>3324590.82</v>
      </c>
      <c r="E51" s="10">
        <v>1256310.74</v>
      </c>
      <c r="F51" s="10">
        <f t="shared" si="0"/>
        <v>37.78843196107965</v>
      </c>
    </row>
    <row r="52" spans="1:6" ht="12.75">
      <c r="A52" s="3">
        <f t="shared" si="1"/>
        <v>40</v>
      </c>
      <c r="B52" s="8" t="s">
        <v>161</v>
      </c>
      <c r="C52" s="18" t="s">
        <v>162</v>
      </c>
      <c r="D52" s="10">
        <v>5652000</v>
      </c>
      <c r="E52" s="10">
        <v>871723.89</v>
      </c>
      <c r="F52" s="10">
        <f t="shared" si="0"/>
        <v>15.423281847133758</v>
      </c>
    </row>
    <row r="53" spans="1:6" ht="12.75">
      <c r="A53" s="3">
        <f t="shared" si="1"/>
        <v>41</v>
      </c>
      <c r="B53" s="8" t="s">
        <v>163</v>
      </c>
      <c r="C53" s="18" t="s">
        <v>38</v>
      </c>
      <c r="D53" s="10">
        <v>217121.5</v>
      </c>
      <c r="E53" s="10">
        <v>217121.5</v>
      </c>
      <c r="F53" s="10">
        <f t="shared" si="0"/>
        <v>100</v>
      </c>
    </row>
    <row r="54" spans="1:6" ht="38.25">
      <c r="A54" s="16">
        <f t="shared" si="1"/>
        <v>42</v>
      </c>
      <c r="B54" s="14" t="s">
        <v>164</v>
      </c>
      <c r="C54" s="17" t="s">
        <v>16</v>
      </c>
      <c r="D54" s="15">
        <v>162014032.22</v>
      </c>
      <c r="E54" s="15">
        <f>70772885.22+894600+13300</f>
        <v>71680785.22</v>
      </c>
      <c r="F54" s="15">
        <f t="shared" si="0"/>
        <v>44.24356596635047</v>
      </c>
    </row>
    <row r="55" spans="1:6" ht="38.25">
      <c r="A55" s="3">
        <f t="shared" si="1"/>
        <v>43</v>
      </c>
      <c r="B55" s="8" t="s">
        <v>165</v>
      </c>
      <c r="C55" s="18" t="s">
        <v>39</v>
      </c>
      <c r="D55" s="10">
        <v>32200000</v>
      </c>
      <c r="E55" s="10">
        <v>18784000</v>
      </c>
      <c r="F55" s="10">
        <f t="shared" si="0"/>
        <v>58.33540372670808</v>
      </c>
    </row>
    <row r="56" spans="1:6" ht="12.75">
      <c r="A56" s="3">
        <f t="shared" si="1"/>
        <v>44</v>
      </c>
      <c r="B56" s="8" t="s">
        <v>166</v>
      </c>
      <c r="C56" s="18" t="s">
        <v>40</v>
      </c>
      <c r="D56" s="10">
        <v>129814032.22</v>
      </c>
      <c r="E56" s="10">
        <f>51988885.22+894600+13300</f>
        <v>52896785.22</v>
      </c>
      <c r="F56" s="10">
        <f t="shared" si="0"/>
        <v>40.748125850026845</v>
      </c>
    </row>
    <row r="57" spans="2:6" ht="14.25">
      <c r="B57" s="19" t="s">
        <v>167</v>
      </c>
      <c r="D57" s="9">
        <v>697705383.91</v>
      </c>
      <c r="E57" s="9">
        <f>314105910.26+6066824.98</f>
        <v>320172735.24</v>
      </c>
      <c r="F57" s="9">
        <f>E57/D57*100</f>
        <v>45.889388647931156</v>
      </c>
    </row>
    <row r="59" ht="11.25">
      <c r="E59" s="20"/>
    </row>
  </sheetData>
  <mergeCells count="6"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glubokovskaya</cp:lastModifiedBy>
  <cp:lastPrinted>2012-08-14T10:44:20Z</cp:lastPrinted>
  <dcterms:created xsi:type="dcterms:W3CDTF">1996-10-08T23:32:33Z</dcterms:created>
  <dcterms:modified xsi:type="dcterms:W3CDTF">2012-08-15T03:04:42Z</dcterms:modified>
  <cp:category/>
  <cp:version/>
  <cp:contentType/>
  <cp:contentStatus/>
</cp:coreProperties>
</file>